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  <sheet state="visible" name="2" sheetId="2" r:id="rId5"/>
    <sheet state="visible" name="3" sheetId="3" r:id="rId6"/>
  </sheets>
  <definedNames/>
  <calcPr/>
</workbook>
</file>

<file path=xl/sharedStrings.xml><?xml version="1.0" encoding="utf-8"?>
<sst xmlns="http://schemas.openxmlformats.org/spreadsheetml/2006/main" count="65" uniqueCount="42">
  <si>
    <t>Calculating Cash Burn Using Financial Statements</t>
  </si>
  <si>
    <t>Month 0</t>
  </si>
  <si>
    <t>Month 1</t>
  </si>
  <si>
    <t>Profit And Loss (P&amp;L)</t>
  </si>
  <si>
    <t>Revenue</t>
  </si>
  <si>
    <t>Expenses</t>
  </si>
  <si>
    <t>Net Income</t>
  </si>
  <si>
    <t>[E]</t>
  </si>
  <si>
    <t>Cash Flow Statement</t>
  </si>
  <si>
    <t>Cash Balance, beginning of period</t>
  </si>
  <si>
    <t>[A]</t>
  </si>
  <si>
    <t>Cash Flow from Operations</t>
  </si>
  <si>
    <t>[B]</t>
  </si>
  <si>
    <t>Capex</t>
  </si>
  <si>
    <t>Cash Flow from Investments</t>
  </si>
  <si>
    <t>[C]</t>
  </si>
  <si>
    <t>Equity raise</t>
  </si>
  <si>
    <t>Dividends</t>
  </si>
  <si>
    <t>Cash Flow from Financing</t>
  </si>
  <si>
    <t>[D]</t>
  </si>
  <si>
    <t>Cash Balance, end of period</t>
  </si>
  <si>
    <t>[A+B+C+D]</t>
  </si>
  <si>
    <t>Cash Burn (Formula 1)</t>
  </si>
  <si>
    <t>[E+C]</t>
  </si>
  <si>
    <t>Cash Burn (Formula 2)</t>
  </si>
  <si>
    <t>[B+C]</t>
  </si>
  <si>
    <t>Month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</si>
  <si>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</si>
  <si>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</si>
  <si>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</si>
  <si>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</si>
  <si>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</si>
  <si>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</si>
  <si>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</si>
  <si>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</si>
  <si>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</si>
  <si>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</si>
  <si>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</si>
  <si>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Revenues</t>
  </si>
  <si>
    <t>Gross Cash Burn</t>
  </si>
  <si>
    <t>Net Cash Burn</t>
  </si>
  <si>
    <t>Cash 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</si>
</sst>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;(#,##0);-"/>
  </numFmts>
  <fonts count="6">
    <font>
      <sz val="10.0"/>
      <color rgb="FF000000"/>
      <name val="Arial"/>
    </font>
    <font>
      <b/>
      <sz val="12.0"/>
    </font>
    <font>
      <color theme="1"/>
      <name val="Arial"/>
    </font>
    <font>
      <b/>
      <color theme="1"/>
      <name val="Arial"/>
    </font>
    <font>
      <b/>
      <sz val="12.0"/>
      <color theme="1"/>
      <name val="Arial"/>
    </font>
    <font/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6">
    <border/>
    <border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vertical="bottom"/>
    </xf>
    <xf borderId="1" fillId="0" fontId="2" numFmtId="0" xfId="0" applyAlignment="1" applyBorder="1" applyFont="1">
      <alignment horizontal="center" readingOrder="0"/>
    </xf>
    <xf borderId="0" fillId="2" fontId="2" numFmtId="0" xfId="0" applyAlignment="1" applyFill="1" applyFont="1">
      <alignment readingOrder="0"/>
    </xf>
    <xf borderId="0" fillId="2" fontId="2" numFmtId="0" xfId="0" applyFont="1"/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horizontal="center" readingOrder="0"/>
    </xf>
    <xf borderId="0" fillId="0" fontId="3" numFmtId="164" xfId="0" applyAlignment="1" applyFont="1" applyNumberFormat="1">
      <alignment horizontal="center" readingOrder="0"/>
    </xf>
    <xf borderId="0" fillId="0" fontId="2" numFmtId="164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vertical="bottom"/>
    </xf>
    <xf borderId="0" fillId="0" fontId="3" numFmtId="0" xfId="0" applyFont="1"/>
    <xf borderId="0" fillId="0" fontId="2" numFmtId="0" xfId="0" applyAlignment="1" applyFont="1">
      <alignment readingOrder="0" vertical="bottom"/>
    </xf>
    <xf borderId="2" fillId="0" fontId="3" numFmtId="0" xfId="0" applyAlignment="1" applyBorder="1" applyFont="1">
      <alignment readingOrder="0" vertical="bottom"/>
    </xf>
    <xf borderId="0" fillId="0" fontId="3" numFmtId="164" xfId="0" applyAlignment="1" applyFont="1" applyNumberFormat="1">
      <alignment horizontal="center"/>
    </xf>
    <xf borderId="3" fillId="2" fontId="3" numFmtId="0" xfId="0" applyAlignment="1" applyBorder="1" applyFont="1">
      <alignment readingOrder="0"/>
    </xf>
    <xf borderId="4" fillId="2" fontId="3" numFmtId="164" xfId="0" applyAlignment="1" applyBorder="1" applyFont="1" applyNumberFormat="1">
      <alignment horizontal="center" readingOrder="0"/>
    </xf>
    <xf borderId="4" fillId="2" fontId="3" numFmtId="164" xfId="0" applyAlignment="1" applyBorder="1" applyFont="1" applyNumberFormat="1">
      <alignment horizontal="center"/>
    </xf>
    <xf borderId="5" fillId="2" fontId="3" numFmtId="164" xfId="0" applyAlignment="1" applyBorder="1" applyFont="1" applyNumberFormat="1">
      <alignment horizontal="center"/>
    </xf>
    <xf borderId="0" fillId="0" fontId="4" numFmtId="0" xfId="0" applyAlignment="1" applyFont="1">
      <alignment readingOrder="0"/>
    </xf>
    <xf borderId="0" fillId="0" fontId="5" numFmtId="0" xfId="0" applyAlignment="1" applyFont="1">
      <alignment horizontal="left" readingOrder="0"/>
    </xf>
    <xf borderId="0" fillId="0" fontId="5" numFmtId="0" xfId="0" applyAlignment="1" applyFont="1">
      <alignment horizontal="right" readingOrder="0"/>
    </xf>
    <xf borderId="0" fillId="0" fontId="2" numFmtId="164" xfId="0" applyAlignment="1" applyFont="1" applyNumberFormat="1">
      <alignment horizontal="right" readingOrder="0"/>
    </xf>
    <xf borderId="0" fillId="0" fontId="2" numFmtId="164" xfId="0" applyFont="1" applyNumberFormat="1"/>
    <xf borderId="0" fillId="0" fontId="3" numFmtId="0" xfId="0" applyAlignment="1" applyFont="1">
      <alignment readingOrder="0"/>
    </xf>
    <xf borderId="0" fillId="0" fontId="3" numFmtId="164" xfId="0" applyFont="1" applyNumberFormat="1"/>
    <xf borderId="0" fillId="0" fontId="2" numFmtId="0" xfId="0" applyAlignment="1" applyFont="1">
      <alignment horizontal="left" readingOrder="0"/>
    </xf>
    <xf borderId="0" fillId="0" fontId="2" numFmtId="0" xfId="0" applyAlignment="1" applyFon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'2'!$B$9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'2'!$C$4:$N$4</c:f>
            </c:strRef>
          </c:cat>
          <c:val>
            <c:numRef>
              <c:f>'2'!$C$9:$N$9</c:f>
              <c:numCache/>
            </c:numRef>
          </c:val>
        </c:ser>
        <c:ser>
          <c:idx val="1"/>
          <c:order val="1"/>
          <c:tx>
            <c:strRef>
              <c:f>'2'!$B$8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'2'!$C$4:$N$4</c:f>
            </c:strRef>
          </c:cat>
          <c:val>
            <c:numRef>
              <c:f>'2'!$C$8:$N$8</c:f>
              <c:numCache/>
            </c:numRef>
          </c:val>
        </c:ser>
        <c:axId val="65906185"/>
        <c:axId val="1351422277"/>
      </c:barChart>
      <c:lineChart>
        <c:varyColors val="0"/>
        <c:ser>
          <c:idx val="2"/>
          <c:order val="2"/>
          <c:tx>
            <c:strRef>
              <c:f>'2'!$B$11</c:f>
            </c:strRef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'2'!$C$4:$N$4</c:f>
            </c:strRef>
          </c:cat>
          <c:val>
            <c:numRef>
              <c:f>'2'!$C$11:$N$11</c:f>
              <c:numCache/>
            </c:numRef>
          </c:val>
          <c:smooth val="0"/>
        </c:ser>
        <c:axId val="65906185"/>
        <c:axId val="1351422277"/>
      </c:lineChart>
      <c:catAx>
        <c:axId val="6590618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51422277"/>
      </c:catAx>
      <c:valAx>
        <c:axId val="135142227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590618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  <c:spPr>
    <a:solidFill>
      <a:srgbClr val="FFFFFF">
        <a:alpha val="0"/>
      </a:srgbClr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'3'!$B$9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'3'!$C$4:$N$4</c:f>
            </c:strRef>
          </c:cat>
          <c:val>
            <c:numRef>
              <c:f>'3'!$C$9:$N$9</c:f>
              <c:numCache/>
            </c:numRef>
          </c:val>
        </c:ser>
        <c:ser>
          <c:idx val="1"/>
          <c:order val="1"/>
          <c:tx>
            <c:strRef>
              <c:f>'3'!$B$8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'3'!$C$4:$N$4</c:f>
            </c:strRef>
          </c:cat>
          <c:val>
            <c:numRef>
              <c:f>'3'!$C$8:$N$8</c:f>
              <c:numCache/>
            </c:numRef>
          </c:val>
        </c:ser>
        <c:axId val="2099738830"/>
        <c:axId val="286589922"/>
      </c:barChart>
      <c:lineChart>
        <c:varyColors val="0"/>
        <c:ser>
          <c:idx val="2"/>
          <c:order val="2"/>
          <c:tx>
            <c:strRef>
              <c:f>'3'!$B$11</c:f>
            </c:strRef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'3'!$C$4:$N$4</c:f>
            </c:strRef>
          </c:cat>
          <c:val>
            <c:numRef>
              <c:f>'3'!$C$11:$N$11</c:f>
              <c:numCache/>
            </c:numRef>
          </c:val>
          <c:smooth val="0"/>
        </c:ser>
        <c:axId val="2099738830"/>
        <c:axId val="286589922"/>
      </c:lineChart>
      <c:catAx>
        <c:axId val="209973883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86589922"/>
      </c:catAx>
      <c:valAx>
        <c:axId val="28658992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9973883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  <c:spPr>
    <a:solidFill>
      <a:srgbClr val="FFFFFF">
        <a:alpha val="0"/>
      </a:srgbClr>
    </a:solidFill>
  </c:spPr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95250</xdr:colOff>
      <xdr:row>13</xdr:row>
      <xdr:rowOff>19050</xdr:rowOff>
    </xdr:from>
    <xdr:ext cx="6486525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95250</xdr:colOff>
      <xdr:row>13</xdr:row>
      <xdr:rowOff>19050</xdr:rowOff>
    </xdr:from>
    <xdr:ext cx="6486525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4.29"/>
    <col customWidth="1" min="2" max="2" width="36.0"/>
    <col customWidth="1" min="3" max="3" width="11.14"/>
    <col customWidth="1" min="4" max="4" width="19.0"/>
  </cols>
  <sheetData>
    <row r="1">
      <c r="B1" s="1" t="s">
        <v>0</v>
      </c>
    </row>
    <row r="3">
      <c r="A3" s="2"/>
      <c r="B3" s="3"/>
      <c r="C3" s="3"/>
      <c r="D3" s="3" t="s">
        <v>1</v>
      </c>
      <c r="E3" s="3" t="s">
        <v>2</v>
      </c>
    </row>
    <row r="4">
      <c r="A4" s="2"/>
    </row>
    <row r="5">
      <c r="A5" s="2"/>
      <c r="B5" s="4" t="s">
        <v>3</v>
      </c>
      <c r="C5" s="5"/>
      <c r="D5" s="5"/>
      <c r="E5" s="5"/>
    </row>
    <row r="6">
      <c r="A6" s="2"/>
      <c r="B6" s="6" t="s">
        <v>4</v>
      </c>
      <c r="C6" s="7"/>
      <c r="D6" s="7">
        <v>120000.0</v>
      </c>
      <c r="E6" s="7">
        <v>150000.0</v>
      </c>
    </row>
    <row r="7">
      <c r="A7" s="2"/>
      <c r="B7" s="6" t="s">
        <v>5</v>
      </c>
      <c r="C7" s="8"/>
      <c r="D7" s="7">
        <v>-350000.0</v>
      </c>
      <c r="E7" s="7">
        <v>-365000.0</v>
      </c>
    </row>
    <row r="8">
      <c r="A8" s="2"/>
      <c r="B8" s="6" t="s">
        <v>6</v>
      </c>
      <c r="C8" s="8" t="s">
        <v>7</v>
      </c>
      <c r="D8" s="9">
        <f t="shared" ref="D8:E8" si="1">D6+D7</f>
        <v>-230000</v>
      </c>
      <c r="E8" s="9">
        <f t="shared" si="1"/>
        <v>-215000</v>
      </c>
    </row>
    <row r="9">
      <c r="A9" s="2"/>
      <c r="C9" s="10"/>
      <c r="D9" s="10"/>
    </row>
    <row r="10">
      <c r="A10" s="2"/>
      <c r="B10" s="4" t="s">
        <v>8</v>
      </c>
      <c r="C10" s="5"/>
      <c r="D10" s="5"/>
      <c r="E10" s="5"/>
    </row>
    <row r="11">
      <c r="A11" s="2"/>
    </row>
    <row r="12">
      <c r="A12" s="11"/>
      <c r="B12" s="6" t="s">
        <v>9</v>
      </c>
      <c r="C12" s="8" t="s">
        <v>10</v>
      </c>
      <c r="D12" s="7">
        <v>0.0</v>
      </c>
      <c r="E12" s="7">
        <f>D24</f>
        <v>1250000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ht="6.75" customHeight="1">
      <c r="B13" s="13"/>
      <c r="C13" s="7"/>
      <c r="D13" s="7"/>
      <c r="E13" s="7"/>
    </row>
    <row r="14">
      <c r="A14" s="2"/>
      <c r="B14" s="13" t="s">
        <v>6</v>
      </c>
      <c r="C14" s="9"/>
      <c r="D14" s="9">
        <f t="shared" ref="D14:E14" si="2">D8</f>
        <v>-230000</v>
      </c>
      <c r="E14" s="9">
        <f t="shared" si="2"/>
        <v>-215000</v>
      </c>
    </row>
    <row r="15">
      <c r="A15" s="2"/>
      <c r="B15" s="14" t="s">
        <v>11</v>
      </c>
      <c r="C15" s="8" t="s">
        <v>12</v>
      </c>
      <c r="D15" s="15">
        <f t="shared" ref="D15:E15" si="3">D14</f>
        <v>-230000</v>
      </c>
      <c r="E15" s="15">
        <f t="shared" si="3"/>
        <v>-215000</v>
      </c>
    </row>
    <row r="16" ht="6.75" customHeight="1">
      <c r="B16" s="13"/>
      <c r="C16" s="7"/>
      <c r="D16" s="7"/>
      <c r="E16" s="7"/>
    </row>
    <row r="17">
      <c r="B17" s="13" t="s">
        <v>13</v>
      </c>
      <c r="C17" s="7"/>
      <c r="D17" s="7">
        <v>-20000.0</v>
      </c>
      <c r="E17" s="7">
        <v>-20000.0</v>
      </c>
    </row>
    <row r="18">
      <c r="B18" s="14" t="s">
        <v>14</v>
      </c>
      <c r="C18" s="8" t="s">
        <v>15</v>
      </c>
      <c r="D18" s="15">
        <f t="shared" ref="D18:E18" si="4">D17</f>
        <v>-20000</v>
      </c>
      <c r="E18" s="15">
        <f t="shared" si="4"/>
        <v>-20000</v>
      </c>
    </row>
    <row r="19" ht="6.75" customHeight="1">
      <c r="B19" s="13"/>
      <c r="C19" s="7"/>
      <c r="D19" s="7"/>
      <c r="E19" s="7"/>
    </row>
    <row r="20">
      <c r="B20" s="13" t="s">
        <v>16</v>
      </c>
      <c r="C20" s="7"/>
      <c r="D20" s="7">
        <v>1500000.0</v>
      </c>
      <c r="E20" s="7">
        <v>0.0</v>
      </c>
    </row>
    <row r="21">
      <c r="B21" s="6" t="s">
        <v>17</v>
      </c>
      <c r="C21" s="7"/>
      <c r="D21" s="7">
        <v>0.0</v>
      </c>
      <c r="E21" s="7">
        <v>0.0</v>
      </c>
    </row>
    <row r="22">
      <c r="B22" s="14" t="s">
        <v>18</v>
      </c>
      <c r="C22" s="8" t="s">
        <v>19</v>
      </c>
      <c r="D22" s="15">
        <f t="shared" ref="D22:E22" si="5">D20+D21</f>
        <v>1500000</v>
      </c>
      <c r="E22" s="15">
        <f t="shared" si="5"/>
        <v>0</v>
      </c>
    </row>
    <row r="23" ht="6.75" customHeight="1">
      <c r="B23" s="13"/>
      <c r="C23" s="7"/>
      <c r="D23" s="7"/>
      <c r="E23" s="7"/>
    </row>
    <row r="24">
      <c r="B24" s="6" t="s">
        <v>20</v>
      </c>
      <c r="C24" s="7" t="s">
        <v>21</v>
      </c>
      <c r="D24" s="9">
        <f t="shared" ref="D24:E24" si="6">D22+D18+D15+D12</f>
        <v>1250000</v>
      </c>
      <c r="E24" s="9">
        <f t="shared" si="6"/>
        <v>1015000</v>
      </c>
    </row>
    <row r="26">
      <c r="B26" s="16" t="s">
        <v>22</v>
      </c>
      <c r="C26" s="17" t="s">
        <v>23</v>
      </c>
      <c r="D26" s="18">
        <f t="shared" ref="D26:E26" si="7">D8+D18</f>
        <v>-250000</v>
      </c>
      <c r="E26" s="19">
        <f t="shared" si="7"/>
        <v>-235000</v>
      </c>
    </row>
    <row r="28">
      <c r="B28" s="16" t="s">
        <v>24</v>
      </c>
      <c r="C28" s="17" t="s">
        <v>25</v>
      </c>
      <c r="D28" s="18">
        <f t="shared" ref="D28:E28" si="8">D18+D15</f>
        <v>-250000</v>
      </c>
      <c r="E28" s="19">
        <f t="shared" si="8"/>
        <v>-235000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4.29"/>
    <col customWidth="1" min="2" max="2" width="36.0"/>
    <col customWidth="1" min="3" max="14" width="13.0"/>
  </cols>
  <sheetData>
    <row r="1">
      <c r="B1" s="20" t="s">
        <v>0</v>
      </c>
    </row>
    <row r="4">
      <c r="B4" s="21" t="s">
        <v>26</v>
      </c>
      <c r="C4" s="22" t="s">
        <v>2</v>
      </c>
      <c r="D4" s="22" t="s">
        <v>27</v>
      </c>
      <c r="E4" s="22" t="s">
        <v>28</v>
      </c>
      <c r="F4" s="22" t="s">
        <v>29</v>
      </c>
      <c r="G4" s="22" t="s">
        <v>30</v>
      </c>
      <c r="H4" s="22" t="s">
        <v>31</v>
      </c>
      <c r="I4" s="22" t="s">
        <v>32</v>
      </c>
      <c r="J4" s="22" t="s">
        <v>33</v>
      </c>
      <c r="K4" s="22" t="s">
        <v>34</v>
      </c>
      <c r="L4" s="22" t="s">
        <v>35</v>
      </c>
      <c r="M4" s="22" t="s">
        <v>36</v>
      </c>
      <c r="N4" s="22" t="s">
        <v>37</v>
      </c>
    </row>
    <row r="5">
      <c r="B5" s="6" t="s">
        <v>38</v>
      </c>
      <c r="C5" s="23">
        <v>100000.0</v>
      </c>
      <c r="D5" s="23">
        <f t="shared" ref="D5:N5" si="1">C5+20000</f>
        <v>120000</v>
      </c>
      <c r="E5" s="23">
        <f t="shared" si="1"/>
        <v>140000</v>
      </c>
      <c r="F5" s="23">
        <f t="shared" si="1"/>
        <v>160000</v>
      </c>
      <c r="G5" s="23">
        <f t="shared" si="1"/>
        <v>180000</v>
      </c>
      <c r="H5" s="23">
        <f t="shared" si="1"/>
        <v>200000</v>
      </c>
      <c r="I5" s="23">
        <f t="shared" si="1"/>
        <v>220000</v>
      </c>
      <c r="J5" s="23">
        <f t="shared" si="1"/>
        <v>240000</v>
      </c>
      <c r="K5" s="23">
        <f t="shared" si="1"/>
        <v>260000</v>
      </c>
      <c r="L5" s="23">
        <f t="shared" si="1"/>
        <v>280000</v>
      </c>
      <c r="M5" s="23">
        <f t="shared" si="1"/>
        <v>300000</v>
      </c>
      <c r="N5" s="23">
        <f t="shared" si="1"/>
        <v>320000</v>
      </c>
      <c r="O5" s="23"/>
      <c r="P5" s="23"/>
      <c r="Q5" s="23"/>
      <c r="R5" s="23"/>
      <c r="S5" s="23"/>
      <c r="T5" s="23"/>
      <c r="U5" s="23"/>
      <c r="V5" s="23"/>
      <c r="W5" s="23"/>
    </row>
    <row r="6">
      <c r="B6" s="6" t="s">
        <v>5</v>
      </c>
      <c r="C6" s="23">
        <v>-180000.0</v>
      </c>
      <c r="D6" s="24">
        <f t="shared" ref="D6:N6" si="2">C6-5000</f>
        <v>-185000</v>
      </c>
      <c r="E6" s="24">
        <f t="shared" si="2"/>
        <v>-190000</v>
      </c>
      <c r="F6" s="24">
        <f t="shared" si="2"/>
        <v>-195000</v>
      </c>
      <c r="G6" s="24">
        <f t="shared" si="2"/>
        <v>-200000</v>
      </c>
      <c r="H6" s="24">
        <f t="shared" si="2"/>
        <v>-205000</v>
      </c>
      <c r="I6" s="24">
        <f t="shared" si="2"/>
        <v>-210000</v>
      </c>
      <c r="J6" s="24">
        <f t="shared" si="2"/>
        <v>-215000</v>
      </c>
      <c r="K6" s="24">
        <f t="shared" si="2"/>
        <v>-220000</v>
      </c>
      <c r="L6" s="24">
        <f t="shared" si="2"/>
        <v>-225000</v>
      </c>
      <c r="M6" s="24">
        <f t="shared" si="2"/>
        <v>-230000</v>
      </c>
      <c r="N6" s="24">
        <f t="shared" si="2"/>
        <v>-235000</v>
      </c>
    </row>
    <row r="8">
      <c r="B8" s="25" t="s">
        <v>39</v>
      </c>
      <c r="C8" s="26">
        <f t="shared" ref="C8:N8" si="3">-C6</f>
        <v>180000</v>
      </c>
      <c r="D8" s="26">
        <f t="shared" si="3"/>
        <v>185000</v>
      </c>
      <c r="E8" s="26">
        <f t="shared" si="3"/>
        <v>190000</v>
      </c>
      <c r="F8" s="26">
        <f t="shared" si="3"/>
        <v>195000</v>
      </c>
      <c r="G8" s="26">
        <f t="shared" si="3"/>
        <v>200000</v>
      </c>
      <c r="H8" s="26">
        <f t="shared" si="3"/>
        <v>205000</v>
      </c>
      <c r="I8" s="26">
        <f t="shared" si="3"/>
        <v>210000</v>
      </c>
      <c r="J8" s="26">
        <f t="shared" si="3"/>
        <v>215000</v>
      </c>
      <c r="K8" s="26">
        <f t="shared" si="3"/>
        <v>220000</v>
      </c>
      <c r="L8" s="26">
        <f t="shared" si="3"/>
        <v>225000</v>
      </c>
      <c r="M8" s="26">
        <f t="shared" si="3"/>
        <v>230000</v>
      </c>
      <c r="N8" s="26">
        <f t="shared" si="3"/>
        <v>235000</v>
      </c>
    </row>
    <row r="9">
      <c r="B9" s="25" t="s">
        <v>40</v>
      </c>
      <c r="C9" s="26">
        <f t="shared" ref="C9:N9" si="4">-(C5+C6)</f>
        <v>80000</v>
      </c>
      <c r="D9" s="26">
        <f t="shared" si="4"/>
        <v>65000</v>
      </c>
      <c r="E9" s="26">
        <f t="shared" si="4"/>
        <v>50000</v>
      </c>
      <c r="F9" s="26">
        <f t="shared" si="4"/>
        <v>35000</v>
      </c>
      <c r="G9" s="26">
        <f t="shared" si="4"/>
        <v>20000</v>
      </c>
      <c r="H9" s="26">
        <f t="shared" si="4"/>
        <v>5000</v>
      </c>
      <c r="I9" s="26">
        <f t="shared" si="4"/>
        <v>-10000</v>
      </c>
      <c r="J9" s="26">
        <f t="shared" si="4"/>
        <v>-25000</v>
      </c>
      <c r="K9" s="26">
        <f t="shared" si="4"/>
        <v>-40000</v>
      </c>
      <c r="L9" s="26">
        <f t="shared" si="4"/>
        <v>-55000</v>
      </c>
      <c r="M9" s="26">
        <f t="shared" si="4"/>
        <v>-70000</v>
      </c>
      <c r="N9" s="26">
        <f t="shared" si="4"/>
        <v>-85000</v>
      </c>
    </row>
    <row r="11">
      <c r="B11" s="25" t="s">
        <v>41</v>
      </c>
      <c r="C11" s="26">
        <f>500000-C9</f>
        <v>420000</v>
      </c>
      <c r="D11" s="26">
        <f t="shared" ref="D11:N11" si="5">C11-D9</f>
        <v>355000</v>
      </c>
      <c r="E11" s="26">
        <f t="shared" si="5"/>
        <v>305000</v>
      </c>
      <c r="F11" s="26">
        <f t="shared" si="5"/>
        <v>270000</v>
      </c>
      <c r="G11" s="26">
        <f t="shared" si="5"/>
        <v>250000</v>
      </c>
      <c r="H11" s="26">
        <f t="shared" si="5"/>
        <v>245000</v>
      </c>
      <c r="I11" s="26">
        <f t="shared" si="5"/>
        <v>255000</v>
      </c>
      <c r="J11" s="26">
        <f t="shared" si="5"/>
        <v>280000</v>
      </c>
      <c r="K11" s="26">
        <f t="shared" si="5"/>
        <v>320000</v>
      </c>
      <c r="L11" s="26">
        <f t="shared" si="5"/>
        <v>375000</v>
      </c>
      <c r="M11" s="26">
        <f t="shared" si="5"/>
        <v>445000</v>
      </c>
      <c r="N11" s="26">
        <f t="shared" si="5"/>
        <v>530000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4.29"/>
    <col customWidth="1" min="2" max="2" width="36.0"/>
    <col customWidth="1" min="3" max="14" width="13.0"/>
  </cols>
  <sheetData>
    <row r="1">
      <c r="B1" s="20" t="s">
        <v>0</v>
      </c>
    </row>
    <row r="4">
      <c r="B4" s="27" t="s">
        <v>26</v>
      </c>
      <c r="C4" s="28" t="s">
        <v>2</v>
      </c>
      <c r="D4" s="28" t="s">
        <v>27</v>
      </c>
      <c r="E4" s="28" t="s">
        <v>28</v>
      </c>
      <c r="F4" s="28" t="s">
        <v>29</v>
      </c>
      <c r="G4" s="28" t="s">
        <v>30</v>
      </c>
      <c r="H4" s="28" t="s">
        <v>31</v>
      </c>
      <c r="I4" s="28" t="s">
        <v>32</v>
      </c>
      <c r="J4" s="28" t="s">
        <v>33</v>
      </c>
      <c r="K4" s="28" t="s">
        <v>34</v>
      </c>
      <c r="L4" s="28" t="s">
        <v>35</v>
      </c>
      <c r="M4" s="28" t="s">
        <v>36</v>
      </c>
      <c r="N4" s="28" t="s">
        <v>37</v>
      </c>
    </row>
    <row r="5">
      <c r="B5" s="6" t="s">
        <v>38</v>
      </c>
      <c r="C5" s="23">
        <v>100000.0</v>
      </c>
      <c r="D5" s="23">
        <f t="shared" ref="D5:N5" si="1">C5</f>
        <v>100000</v>
      </c>
      <c r="E5" s="23">
        <f t="shared" si="1"/>
        <v>100000</v>
      </c>
      <c r="F5" s="23">
        <f t="shared" si="1"/>
        <v>100000</v>
      </c>
      <c r="G5" s="23">
        <f t="shared" si="1"/>
        <v>100000</v>
      </c>
      <c r="H5" s="23">
        <f t="shared" si="1"/>
        <v>100000</v>
      </c>
      <c r="I5" s="23">
        <f t="shared" si="1"/>
        <v>100000</v>
      </c>
      <c r="J5" s="23">
        <f t="shared" si="1"/>
        <v>100000</v>
      </c>
      <c r="K5" s="23">
        <f t="shared" si="1"/>
        <v>100000</v>
      </c>
      <c r="L5" s="23">
        <f t="shared" si="1"/>
        <v>100000</v>
      </c>
      <c r="M5" s="23">
        <f t="shared" si="1"/>
        <v>100000</v>
      </c>
      <c r="N5" s="23">
        <f t="shared" si="1"/>
        <v>100000</v>
      </c>
      <c r="O5" s="23"/>
      <c r="P5" s="23"/>
      <c r="Q5" s="23"/>
      <c r="R5" s="23"/>
      <c r="S5" s="23"/>
      <c r="T5" s="23"/>
      <c r="U5" s="23"/>
      <c r="V5" s="23"/>
      <c r="W5" s="23"/>
    </row>
    <row r="6">
      <c r="B6" s="6" t="s">
        <v>5</v>
      </c>
      <c r="C6" s="23">
        <v>-180000.0</v>
      </c>
      <c r="D6" s="24">
        <f t="shared" ref="D6:N6" si="2">C6</f>
        <v>-180000</v>
      </c>
      <c r="E6" s="24">
        <f t="shared" si="2"/>
        <v>-180000</v>
      </c>
      <c r="F6" s="24">
        <f t="shared" si="2"/>
        <v>-180000</v>
      </c>
      <c r="G6" s="24">
        <f t="shared" si="2"/>
        <v>-180000</v>
      </c>
      <c r="H6" s="24">
        <f t="shared" si="2"/>
        <v>-180000</v>
      </c>
      <c r="I6" s="24">
        <f t="shared" si="2"/>
        <v>-180000</v>
      </c>
      <c r="J6" s="24">
        <f t="shared" si="2"/>
        <v>-180000</v>
      </c>
      <c r="K6" s="24">
        <f t="shared" si="2"/>
        <v>-180000</v>
      </c>
      <c r="L6" s="24">
        <f t="shared" si="2"/>
        <v>-180000</v>
      </c>
      <c r="M6" s="24">
        <f t="shared" si="2"/>
        <v>-180000</v>
      </c>
      <c r="N6" s="24">
        <f t="shared" si="2"/>
        <v>-180000</v>
      </c>
    </row>
    <row r="8">
      <c r="B8" s="25" t="s">
        <v>39</v>
      </c>
      <c r="C8" s="26">
        <f t="shared" ref="C8:N8" si="3">-C6</f>
        <v>180000</v>
      </c>
      <c r="D8" s="26">
        <f t="shared" si="3"/>
        <v>180000</v>
      </c>
      <c r="E8" s="26">
        <f t="shared" si="3"/>
        <v>180000</v>
      </c>
      <c r="F8" s="26">
        <f t="shared" si="3"/>
        <v>180000</v>
      </c>
      <c r="G8" s="26">
        <f t="shared" si="3"/>
        <v>180000</v>
      </c>
      <c r="H8" s="26">
        <f t="shared" si="3"/>
        <v>180000</v>
      </c>
      <c r="I8" s="26">
        <f t="shared" si="3"/>
        <v>180000</v>
      </c>
      <c r="J8" s="26">
        <f t="shared" si="3"/>
        <v>180000</v>
      </c>
      <c r="K8" s="26">
        <f t="shared" si="3"/>
        <v>180000</v>
      </c>
      <c r="L8" s="26">
        <f t="shared" si="3"/>
        <v>180000</v>
      </c>
      <c r="M8" s="26">
        <f t="shared" si="3"/>
        <v>180000</v>
      </c>
      <c r="N8" s="26">
        <f t="shared" si="3"/>
        <v>180000</v>
      </c>
    </row>
    <row r="9">
      <c r="B9" s="25" t="s">
        <v>40</v>
      </c>
      <c r="C9" s="26">
        <f t="shared" ref="C9:N9" si="4">-(C5+C6)</f>
        <v>80000</v>
      </c>
      <c r="D9" s="26">
        <f t="shared" si="4"/>
        <v>80000</v>
      </c>
      <c r="E9" s="26">
        <f t="shared" si="4"/>
        <v>80000</v>
      </c>
      <c r="F9" s="26">
        <f t="shared" si="4"/>
        <v>80000</v>
      </c>
      <c r="G9" s="26">
        <f t="shared" si="4"/>
        <v>80000</v>
      </c>
      <c r="H9" s="26">
        <f t="shared" si="4"/>
        <v>80000</v>
      </c>
      <c r="I9" s="26">
        <f t="shared" si="4"/>
        <v>80000</v>
      </c>
      <c r="J9" s="26">
        <f t="shared" si="4"/>
        <v>80000</v>
      </c>
      <c r="K9" s="26">
        <f t="shared" si="4"/>
        <v>80000</v>
      </c>
      <c r="L9" s="26">
        <f t="shared" si="4"/>
        <v>80000</v>
      </c>
      <c r="M9" s="26">
        <f t="shared" si="4"/>
        <v>80000</v>
      </c>
      <c r="N9" s="26">
        <f t="shared" si="4"/>
        <v>80000</v>
      </c>
    </row>
    <row r="11">
      <c r="B11" s="25" t="s">
        <v>41</v>
      </c>
      <c r="C11" s="26">
        <f>max(500000-C9,0)</f>
        <v>420000</v>
      </c>
      <c r="D11" s="26">
        <f>max(C11-D9,0)</f>
        <v>340000</v>
      </c>
      <c r="E11" s="26">
        <f t="shared" ref="E11:N11" si="5">D11-E9</f>
        <v>260000</v>
      </c>
      <c r="F11" s="26">
        <f t="shared" si="5"/>
        <v>180000</v>
      </c>
      <c r="G11" s="26">
        <f t="shared" si="5"/>
        <v>100000</v>
      </c>
      <c r="H11" s="26">
        <f t="shared" si="5"/>
        <v>20000</v>
      </c>
      <c r="I11" s="26">
        <f t="shared" si="5"/>
        <v>-60000</v>
      </c>
      <c r="J11" s="26">
        <f t="shared" si="5"/>
        <v>-140000</v>
      </c>
      <c r="K11" s="26">
        <f t="shared" si="5"/>
        <v>-220000</v>
      </c>
      <c r="L11" s="26">
        <f t="shared" si="5"/>
        <v>-300000</v>
      </c>
      <c r="M11" s="26">
        <f t="shared" si="5"/>
        <v>-380000</v>
      </c>
      <c r="N11" s="26">
        <f t="shared" si="5"/>
        <v>-460000</v>
      </c>
    </row>
  </sheetData>
  <drawing r:id="rId1"/>
</worksheet>
</file>