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stEat" sheetId="1" r:id="rId4"/>
    <sheet state="visible" name="Delivery Hero" sheetId="2" r:id="rId5"/>
    <sheet state="visible" name="Summary" sheetId="3" r:id="rId6"/>
  </sheets>
  <definedNames>
    <definedName name="AS2StaticLS">#REF!</definedName>
    <definedName name="wrn.HAMMOND.">#REF!</definedName>
    <definedName name="Valos">#REF!</definedName>
    <definedName name="fundIV">#REF!</definedName>
    <definedName name="wrn.Opex.">#REF!</definedName>
    <definedName name="wrn.apcei.">#REF!</definedName>
    <definedName name="wrn.LP._.Committee._.Book.">#REF!</definedName>
    <definedName name="nn">#REF!</definedName>
    <definedName name="Tulos">#REF!</definedName>
    <definedName name="BLPH16">#REF!</definedName>
    <definedName name="wrn.SUMMARY.">#REF!</definedName>
    <definedName name="wrn.Print._.Report.">#REF!</definedName>
    <definedName name="zorro">#REF!</definedName>
    <definedName name="bilan07">#REF!</definedName>
    <definedName name="wrn.Munsell.">#REF!</definedName>
    <definedName name="_bdm.EA20DEC3EDB3445DB308DFDD98D483AB.edm">#REF!</definedName>
    <definedName name="Ish">#REF!</definedName>
    <definedName name="tundun">#REF!</definedName>
    <definedName name="_bdm.94965435A6CB48389C241D5FFC0E02BA.edm">#REF!</definedName>
    <definedName name="wrn.PrintAll.">#REF!</definedName>
    <definedName name="wrn.Financials_long.">#REF!</definedName>
    <definedName name="_ICF1">#REF!</definedName>
    <definedName name="UNDUNT">#REF!</definedName>
    <definedName name="wrn.tobacco.">#REF!</definedName>
    <definedName name="wrn.Graphs.">#REF!</definedName>
    <definedName name="wrn.abc">#REF!</definedName>
    <definedName name="wrn.print._.summary._.sheets.">#REF!</definedName>
    <definedName name="ll">#REF!</definedName>
    <definedName name="wrn.Alex.">#REF!</definedName>
    <definedName name="wrn.LBO._.Summary.">#REF!</definedName>
    <definedName name="XREF_COLUMN_1">#REF!</definedName>
    <definedName name="tempq8">#REF!</definedName>
    <definedName name="BLPH6">#REF!</definedName>
    <definedName name="m.">#REF!</definedName>
    <definedName name="temp1">#REF!</definedName>
    <definedName name="_Regression_Out">#REF!</definedName>
    <definedName name="wrn.IMMOBILISATIONS.">#REF!</definedName>
    <definedName name="BLPH1">#REF!</definedName>
    <definedName name="wrn.client4.">#REF!</definedName>
    <definedName name="_Fill">#REF!</definedName>
    <definedName name="wrn.Print._.all._.sheets.">#REF!</definedName>
    <definedName name="tund">#REF!</definedName>
    <definedName name="wrn.FDII6_01PortReview.">#REF!</definedName>
    <definedName name="wrn.Fund._.III._.Adv._.Mtg..">#REF!</definedName>
    <definedName name="wrn.Full._.report.">#REF!</definedName>
    <definedName name="wrn.Print._.All._.Pages.">#REF!</definedName>
    <definedName name="wrn.DCF._.Only.">#REF!</definedName>
    <definedName name="tempq">#REF!</definedName>
    <definedName name="wrn.Buildups.">#REF!</definedName>
    <definedName name="DCF">#REF!</definedName>
    <definedName name="Iwhat">#REF!</definedName>
    <definedName name="tempq6">#REF!</definedName>
    <definedName name="wrn.Revenues._.Cons._.Year.">#REF!</definedName>
    <definedName name="temp">#REF!</definedName>
    <definedName name="dg">#REF!</definedName>
    <definedName name="_bdm.190A6594FAF34C46A94BD954E500545B.edm">#REF!</definedName>
    <definedName name="wrn.Fund._.II._.Mtg..">#REF!</definedName>
    <definedName name="_bdm.6235F5964398458E887C7E5F9449C154.edm">#REF!</definedName>
    <definedName name="assda">#REF!</definedName>
    <definedName name="wrn.print._.raw._.data._.entry.">#REF!</definedName>
    <definedName name="_bdm.BE18BA5038F54645AB47AC0149EBBD11.edm">#REF!</definedName>
    <definedName name="xxx">#REF!</definedName>
    <definedName name="wrn.Fund._.IV._.Adv.._.Brd.._.June._.2000.">#REF!</definedName>
    <definedName name="_t9">#REF!</definedName>
    <definedName name="wrn.Funding._.Analysis.">#REF!</definedName>
    <definedName name="CompanyBlank">#REF!</definedName>
    <definedName name="wvu.inputs._.raw._.data.">#REF!</definedName>
    <definedName name="wrn.ALAN.">#REF!</definedName>
    <definedName name="wrn.FUNDING._.ANALYSIS._.PRINT.">#REF!</definedName>
    <definedName name="Draft">#REF!</definedName>
    <definedName name="shg">#REF!</definedName>
    <definedName name="BM">#REF!</definedName>
    <definedName name="wrn.Report.">#REF!</definedName>
    <definedName name="wrn.9_30._.Adv._.Board.">#REF!</definedName>
    <definedName name="_Dist_Values">#REF!</definedName>
    <definedName name="wrn.Web._.Portfolio._.Companies._.June._.2000.">#REF!</definedName>
    <definedName name="wrn.Full._.Monty.">#REF!</definedName>
    <definedName name="sed">#REF!</definedName>
    <definedName name="transa">#REF!</definedName>
    <definedName name="wvu.summary2.">#REF!</definedName>
    <definedName name="Arab">#REF!</definedName>
    <definedName name="___thinkcellNUYAAAAAAAABAAAAZ3U.zv29_UKHM1VHGt8Umg">#REF!</definedName>
    <definedName name="wrn.Compco._.Only.">#REF!</definedName>
    <definedName name="Comp2">#REF!</definedName>
    <definedName name="United">#REF!</definedName>
    <definedName name="XRefPaste1Row">#REF!</definedName>
    <definedName name="XRefCopy1">#REF!</definedName>
    <definedName name="wrn.Print_Graphs.">#REF!</definedName>
    <definedName name="wrn.FdIII6_30_01PortRev..">#REF!</definedName>
    <definedName name="__DCF1">#REF!</definedName>
    <definedName name="_bdm.D7C661BD92344EF598AD4FA6CC524D46.edm">#REF!</definedName>
    <definedName name="BLPH18">#REF!</definedName>
    <definedName name="_bdm.93D7FBEE357546AE8BBE19095D108985.edm">#REF!</definedName>
    <definedName name="wrn.ALL.">#REF!</definedName>
    <definedName name="qwe">#REF!</definedName>
    <definedName name="EWQ">#REF!</definedName>
    <definedName name="OPEX2">#REF!</definedName>
    <definedName name="wrn.LP._.Committee._.June._.13.._.2000.">#REF!</definedName>
    <definedName name="wrn.report">#REF!</definedName>
    <definedName name="_bdm.062669B5269F4FB88E449533A0DC147C.edm">#REF!</definedName>
    <definedName name="wrn.Print.">#REF!</definedName>
    <definedName name="wrn.12_30._.Adv._.Book.">#REF!</definedName>
    <definedName name="SLEVIN">#REF!</definedName>
    <definedName name="wrn.INDEPS.">#REF!</definedName>
    <definedName name="_Parse_In">#REF!</definedName>
    <definedName name="BLPH5">#REF!</definedName>
    <definedName name="tempq4">#REF!</definedName>
    <definedName name="wrn.print._.graphs.">#REF!</definedName>
    <definedName name="wrn.Fund._.II._.Adv._.Mtg..">#REF!</definedName>
    <definedName name="wrn.Fund._.II._.Adv.._.Brd._.June._.2000.">#REF!</definedName>
    <definedName name="wrn.full.">#REF!</definedName>
    <definedName name="wrn.Client3.">#REF!</definedName>
    <definedName name="BLPH17">#REF!</definedName>
    <definedName name="_bdm.53E21D49986546549152D3D6A435EEE4.edm">#REF!</definedName>
    <definedName name="wrn.9_30._.LP._.Meeting.">#REF!</definedName>
    <definedName name="new">#REF!</definedName>
    <definedName name="BLPH4">#REF!</definedName>
    <definedName name="df">#REF!</definedName>
    <definedName name="XRefCopy3Row">#REF!</definedName>
    <definedName name="hlk">#REF!</definedName>
    <definedName name="_bdm.4906536BF0D74E0DB423777E7CBC236E.edm">#REF!</definedName>
    <definedName name="wrn.client.">#REF!</definedName>
    <definedName name="wrn.SHORT.">#REF!</definedName>
    <definedName name="bilan.xls">#REF!</definedName>
    <definedName name="wrn.Income._.Cons._.Year.">#REF!</definedName>
    <definedName name="BLPH3">#REF!</definedName>
    <definedName name="wrn.123100._.Port._.Review.">#REF!</definedName>
    <definedName name="wrn.Complete.">#REF!</definedName>
    <definedName name="LLUF.NRW">#REF!</definedName>
    <definedName name="EEE">#REF!</definedName>
    <definedName name="wrn.tobsum.">#REF!</definedName>
    <definedName name="_bdm.3013526582D746FF8FCB268A9111002E.edm">#REF!</definedName>
    <definedName name="XRefCopy1Row">#REF!</definedName>
    <definedName name="abcd">#REF!</definedName>
    <definedName name="CompanyName3">#REF!</definedName>
    <definedName name="wrn.input._.and._.output.">#REF!</definedName>
    <definedName name="wrn.II._.PortRev33102.">#REF!</definedName>
    <definedName name="EE">#REF!</definedName>
    <definedName name="___thinkcellNUYAAAAAAAABAAAAd_vs5DgzDUOf0D2WSX2jNQ">#REF!</definedName>
    <definedName name="wrn.balance._.sheet.">#REF!</definedName>
    <definedName name="tempq5">#REF!</definedName>
    <definedName name="wrn.Costs._.Cons._.Year.">#REF!</definedName>
    <definedName name="jjjj">#REF!</definedName>
    <definedName name="_g">#REF!</definedName>
    <definedName name="ICF">#REF!</definedName>
    <definedName name="WHR">#REF!</definedName>
    <definedName name="what">#REF!</definedName>
    <definedName name="_bdm.0E60E72CFE874376B35E67C974E1C476.edm">#REF!</definedName>
    <definedName name="temp2">#REF!</definedName>
    <definedName name="_DCF1">#REF!</definedName>
    <definedName name="_bdm.42B1FE78A5E4420BAE524965991843B0.edm">#REF!</definedName>
    <definedName name="wvu.summary3.">#REF!</definedName>
    <definedName name="tempq7">#REF!</definedName>
    <definedName name="wrn.depmatrix.">#REF!</definedName>
    <definedName name="iv">#REF!</definedName>
    <definedName name="_Parse_Out">#REF!</definedName>
    <definedName name="XRefActiveRow">#REF!</definedName>
    <definedName name="_Table2_In2">#REF!</definedName>
    <definedName name="AS2TickmarkLS">#REF!</definedName>
    <definedName name="wrn.Fund._.III.">#REF!</definedName>
    <definedName name="wer">#REF!</definedName>
    <definedName name="_bdm.A21EB48E4B394B3A9CDBB3AA1A5E5DC3.edm">#REF!</definedName>
    <definedName name="wrn.Print._.all._.sheets2.">#REF!</definedName>
    <definedName name="BLPH15">#REF!</definedName>
    <definedName name="Inconnu">#REF!</definedName>
    <definedName name="wrn.Valuation.">#REF!</definedName>
    <definedName name="wrn.IPO._.Valuation.">#REF!</definedName>
    <definedName name="wrn.Print_Graph.">#REF!</definedName>
    <definedName name="wrn.BILAN.">#REF!</definedName>
    <definedName name="_bdm.945057C5A860490AA9882599C0A10BAE.edm">#REF!</definedName>
    <definedName name="fundiv1">#REF!</definedName>
    <definedName name="tempq3">#REF!</definedName>
    <definedName name="wrn.Aging._.and._.Trend._.Analysis.">#REF!</definedName>
    <definedName name="CompRange3">#REF!</definedName>
    <definedName name="PPS">#REF!</definedName>
    <definedName name="wrn.Paging._.Compco.">#REF!</definedName>
    <definedName name="cap.pos">#REF!</definedName>
    <definedName name="CompRange3Main">#REF!</definedName>
    <definedName name="cpvs">#REF!</definedName>
    <definedName name="__ICF1">#REF!</definedName>
    <definedName name="BROWN">#REF!</definedName>
    <definedName name="wrn.Offshore.">#REF!</definedName>
    <definedName name="fgwgfw">#REF!</definedName>
    <definedName name="wrn.3.00._.Adv.._.Board.">#REF!</definedName>
    <definedName name="wrn.TOTAL.">#REF!</definedName>
    <definedName name="sofie">#REF!</definedName>
    <definedName name="Annexe">#REF!</definedName>
    <definedName name="wrn.Fund._.III._.Adv.._.Brd.._.June._.2000.">#REF!</definedName>
    <definedName name="_bdm.BE5B92F4D9F24748B9843AA92C04A4FF.edm">#REF!</definedName>
    <definedName name="wrn.TAB.">#REF!</definedName>
    <definedName name="_Key2">#REF!</definedName>
    <definedName name="REW">#REF!</definedName>
    <definedName name="OPEX3">#REF!</definedName>
    <definedName name="wrn.consolidated.">#REF!</definedName>
    <definedName name="wrn.assumptions.">#REF!</definedName>
    <definedName name="BLPH2">#REF!</definedName>
    <definedName name="DUNT">#REF!</definedName>
    <definedName name="wrn.Fund._.II.">#REF!</definedName>
    <definedName name="tempq2">#REF!</definedName>
    <definedName name="wvu.summary1.">#REF!</definedName>
  </definedNames>
  <calcPr/>
  <extLst>
    <ext uri="GoogleSheetsCustomDataVersion1">
      <go:sheetsCustomData xmlns:go="http://customooxmlschemas.google.com/" r:id="rId7" roundtripDataSignature="AMtx7mhcYFbYzpmPJK4DtiswNSreu+Wnd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1">
      <text>
        <t xml:space="preserve">======
ID#AAAANAECSI0
Remi Goncalves    (2021-07-08 21:37:56)
Estimate</t>
      </text>
    </comment>
  </commentList>
  <extLst>
    <ext uri="GoogleSheetsCustomDataVersion1">
      <go:sheetsCustomData xmlns:go="http://customooxmlschemas.google.com/" r:id="rId1" roundtripDataSignature="AMtx7mhHum2WzYMO3DijKoOu8KFD2A4qD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9">
      <text>
        <t xml:space="preserve">======
ID#AAAANAECSI4
Remi Goncalves    (2021-07-08 21:38:06)
Estimate</t>
      </text>
    </comment>
  </commentList>
  <extLst>
    <ext uri="GoogleSheetsCustomDataVersion1">
      <go:sheetsCustomData xmlns:go="http://customooxmlschemas.google.com/" r:id="rId1" roundtripDataSignature="AMtx7mjx33d9LbQ8w1DFWJuJqjELePTmcQ=="/>
    </ext>
  </extLst>
</comments>
</file>

<file path=xl/sharedStrings.xml><?xml version="1.0" encoding="utf-8"?>
<sst xmlns="http://schemas.openxmlformats.org/spreadsheetml/2006/main" count="66" uniqueCount="41">
  <si>
    <t>www.sharpsheets.io</t>
  </si>
  <si>
    <t>Valuing Startups: Case Study</t>
  </si>
  <si>
    <t>Just Eat</t>
  </si>
  <si>
    <t>Figures in £</t>
  </si>
  <si>
    <t>Year end: Dec</t>
  </si>
  <si>
    <t>H1 19</t>
  </si>
  <si>
    <t>H1 20</t>
  </si>
  <si>
    <t>Q3 20</t>
  </si>
  <si>
    <t>Q4 20</t>
  </si>
  <si>
    <t>LTM Q4 20</t>
  </si>
  <si>
    <t>Returning Customers Rate</t>
  </si>
  <si>
    <t>Purchase frequency (returning customers)</t>
  </si>
  <si>
    <t>Orders</t>
  </si>
  <si>
    <t>GMV</t>
  </si>
  <si>
    <t>Avg. order value</t>
  </si>
  <si>
    <t>Take rate</t>
  </si>
  <si>
    <t>Revenues</t>
  </si>
  <si>
    <t>Gross Profit</t>
  </si>
  <si>
    <t>Gross Margin</t>
  </si>
  <si>
    <t>Churn</t>
  </si>
  <si>
    <t>Purchase frequency</t>
  </si>
  <si>
    <t>Active Customers</t>
  </si>
  <si>
    <t>Enterprise value (as of Feb-21)</t>
  </si>
  <si>
    <t>EV / Revenue</t>
  </si>
  <si>
    <t>LTM Revenue growth</t>
  </si>
  <si>
    <t>EV / Users</t>
  </si>
  <si>
    <t>EV / Orders</t>
  </si>
  <si>
    <t>Delivery Hero</t>
  </si>
  <si>
    <t>Figures in €</t>
  </si>
  <si>
    <t>Q3 19</t>
  </si>
  <si>
    <t>LTM Q3 20</t>
  </si>
  <si>
    <t>Purchase Frequency</t>
  </si>
  <si>
    <t>JustEat</t>
  </si>
  <si>
    <t>Active Customers (millions)</t>
  </si>
  <si>
    <t>LTM orders (millions)</t>
  </si>
  <si>
    <t>LTM Revenue (millions)</t>
  </si>
  <si>
    <t>LTM Revenue growth rate</t>
  </si>
  <si>
    <t>AOV</t>
  </si>
  <si>
    <t>EV/Revenue</t>
  </si>
  <si>
    <t>EV/Orders</t>
  </si>
  <si>
    <t>EV/Customers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</si>
</sst>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#,##0;\(#,##0\);\-"/>
    <numFmt numFmtId="166" formatCode="#,##0.0"/>
    <numFmt numFmtId="167" formatCode="0.0%"/>
    <numFmt numFmtId="168" formatCode="#,##0.0\x"/>
    <numFmt numFmtId="169" formatCode="#,##0;(#,##0);-"/>
    <numFmt numFmtId="170" formatCode="#,##0.0;(#,##0.0);-"/>
  </numFmts>
  <fonts count="17">
    <font>
      <sz val="11.0"/>
      <color rgb="FF000000"/>
      <name val="Calibri"/>
    </font>
    <font>
      <color theme="1"/>
      <name val="Arial"/>
    </font>
    <font>
      <b/>
      <i/>
      <sz val="10.0"/>
      <color rgb="FF3F3F3F"/>
      <name val="Arial"/>
    </font>
    <font>
      <sz val="10.0"/>
      <color rgb="FF3F3F3F"/>
      <name val="Arial"/>
    </font>
    <font>
      <sz val="10.0"/>
      <color rgb="FF000000"/>
      <name val="Arial"/>
    </font>
    <font>
      <u/>
      <sz val="10.0"/>
      <color rgb="FF1155CC"/>
      <name val="Arial"/>
    </font>
    <font>
      <sz val="10.0"/>
      <color theme="6"/>
      <name val="Arial"/>
    </font>
    <font>
      <b/>
      <sz val="10.0"/>
      <color rgb="FF000000"/>
      <name val="Arial"/>
    </font>
    <font>
      <b/>
      <sz val="18.0"/>
      <color theme="1"/>
      <name val="Arial"/>
    </font>
    <font>
      <i/>
      <sz val="10.0"/>
      <color rgb="FF000000"/>
      <name val="Arial"/>
    </font>
    <font>
      <b/>
      <sz val="18.0"/>
      <color rgb="FFFFFFFF"/>
      <name val="Arial"/>
    </font>
    <font>
      <i/>
      <sz val="10.0"/>
      <color rgb="FFFFFFFF"/>
      <name val="Arial"/>
    </font>
    <font>
      <sz val="10.0"/>
      <color rgb="FFFFFFFF"/>
      <name val="Arial"/>
    </font>
    <font>
      <b/>
      <sz val="14.0"/>
      <color rgb="FF000000"/>
      <name val="Arial"/>
    </font>
    <font>
      <b/>
      <i/>
      <sz val="14.0"/>
      <color rgb="FF000000"/>
      <name val="Arial"/>
    </font>
    <font>
      <sz val="10.0"/>
      <color rgb="FF0202BE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EF2CB"/>
        <bgColor rgb="FFFEF2CB"/>
      </patternFill>
    </fill>
    <fill>
      <patternFill patternType="solid">
        <fgColor rgb="FFF3F3F3"/>
        <bgColor rgb="FFF3F3F3"/>
      </patternFill>
    </fill>
  </fills>
  <borders count="7">
    <border/>
    <border>
      <left/>
      <right/>
      <top/>
      <bottom/>
    </border>
    <border>
      <right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49" xfId="0" applyAlignment="1" applyBorder="1" applyFont="1" applyNumberFormat="1">
      <alignment horizontal="left" vertical="center"/>
    </xf>
    <xf borderId="1" fillId="0" fontId="3" numFmtId="49" xfId="0" applyAlignment="1" applyBorder="1" applyFont="1" applyNumberForma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0" fontId="7" numFmtId="0" xfId="0" applyAlignment="1" applyBorder="1" applyFont="1">
      <alignment vertical="center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vertical="center"/>
    </xf>
    <xf borderId="2" fillId="2" fontId="10" numFmtId="0" xfId="0" applyAlignment="1" applyBorder="1" applyFill="1" applyFont="1">
      <alignment readingOrder="0" shrinkToFit="0" vertical="bottom" wrapText="0"/>
    </xf>
    <xf borderId="0" fillId="2" fontId="11" numFmtId="0" xfId="0" applyAlignment="1" applyFont="1">
      <alignment vertical="center"/>
    </xf>
    <xf borderId="0" fillId="2" fontId="12" numFmtId="0" xfId="0" applyAlignment="1" applyFont="1">
      <alignment horizontal="center" vertical="center"/>
    </xf>
    <xf borderId="0" fillId="0" fontId="13" numFmtId="0" xfId="0" applyAlignment="1" applyFont="1">
      <alignment horizontal="left" readingOrder="0" vertical="center"/>
    </xf>
    <xf borderId="0" fillId="0" fontId="14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4" numFmtId="0" xfId="0" applyAlignment="1" applyFont="1">
      <alignment horizontal="left" readingOrder="0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3" fillId="0" fontId="7" numFmtId="0" xfId="0" applyAlignment="1" applyBorder="1" applyFont="1">
      <alignment vertical="center"/>
    </xf>
    <xf borderId="3" fillId="0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1" fillId="3" fontId="15" numFmtId="9" xfId="0" applyAlignment="1" applyBorder="1" applyFill="1" applyFont="1" applyNumberFormat="1">
      <alignment horizontal="center" vertical="center"/>
    </xf>
    <xf borderId="0" fillId="0" fontId="4" numFmtId="3" xfId="0" applyAlignment="1" applyFont="1" applyNumberFormat="1">
      <alignment horizontal="center" vertical="center"/>
    </xf>
    <xf borderId="1" fillId="3" fontId="15" numFmtId="164" xfId="0" applyAlignment="1" applyBorder="1" applyFont="1" applyNumberFormat="1">
      <alignment horizontal="center" vertical="center"/>
    </xf>
    <xf borderId="1" fillId="3" fontId="15" numFmtId="1" xfId="0" applyAlignment="1" applyBorder="1" applyFont="1" applyNumberFormat="1">
      <alignment horizontal="center" vertical="center"/>
    </xf>
    <xf borderId="1" fillId="3" fontId="15" numFmtId="165" xfId="0" applyAlignment="1" applyBorder="1" applyFont="1" applyNumberFormat="1">
      <alignment horizontal="center" vertical="center"/>
    </xf>
    <xf borderId="0" fillId="0" fontId="16" numFmtId="165" xfId="0" applyAlignment="1" applyFont="1" applyNumberFormat="1">
      <alignment horizontal="center" vertical="center"/>
    </xf>
    <xf borderId="0" fillId="0" fontId="4" numFmtId="166" xfId="0" applyAlignment="1" applyFont="1" applyNumberFormat="1">
      <alignment horizontal="center" vertical="center"/>
    </xf>
    <xf borderId="0" fillId="0" fontId="4" numFmtId="167" xfId="0" applyAlignment="1" applyFont="1" applyNumberFormat="1">
      <alignment horizontal="center" vertical="center"/>
    </xf>
    <xf borderId="0" fillId="0" fontId="15" numFmtId="165" xfId="0" applyAlignment="1" applyFont="1" applyNumberFormat="1">
      <alignment horizontal="center" vertical="center"/>
    </xf>
    <xf borderId="0" fillId="0" fontId="15" numFmtId="1" xfId="0" applyAlignment="1" applyFont="1" applyNumberFormat="1">
      <alignment horizontal="center" vertical="center"/>
    </xf>
    <xf borderId="0" fillId="0" fontId="4" numFmtId="0" xfId="0" applyAlignment="1" applyFont="1">
      <alignment readingOrder="0" vertical="center"/>
    </xf>
    <xf borderId="1" fillId="3" fontId="15" numFmtId="167" xfId="0" applyAlignment="1" applyBorder="1" applyFont="1" applyNumberFormat="1">
      <alignment horizontal="center" vertical="center"/>
    </xf>
    <xf borderId="0" fillId="0" fontId="15" numFmtId="3" xfId="0" applyAlignment="1" applyFont="1" applyNumberFormat="1">
      <alignment horizontal="center" vertical="center"/>
    </xf>
    <xf borderId="1" fillId="3" fontId="15" numFmtId="3" xfId="0" applyAlignment="1" applyBorder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4" fillId="0" fontId="7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6" fillId="0" fontId="7" numFmtId="168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center" vertical="center"/>
    </xf>
    <xf borderId="0" fillId="0" fontId="9" numFmtId="9" xfId="0" applyAlignment="1" applyFont="1" applyNumberFormat="1">
      <alignment horizontal="center" vertical="center"/>
    </xf>
    <xf borderId="4" fillId="0" fontId="7" numFmtId="0" xfId="0" applyAlignment="1" applyBorder="1" applyFont="1">
      <alignment readingOrder="0" vertical="center"/>
    </xf>
    <xf borderId="5" fillId="0" fontId="7" numFmtId="0" xfId="0" applyAlignment="1" applyBorder="1" applyFont="1">
      <alignment vertical="center"/>
    </xf>
    <xf borderId="6" fillId="0" fontId="7" numFmtId="169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3" fillId="0" fontId="7" numFmtId="0" xfId="0" applyAlignment="1" applyBorder="1" applyFont="1">
      <alignment horizontal="left" vertical="center"/>
    </xf>
    <xf borderId="0" fillId="0" fontId="16" numFmtId="170" xfId="0" applyAlignment="1" applyFont="1" applyNumberFormat="1">
      <alignment horizontal="center" vertical="center"/>
    </xf>
    <xf borderId="0" fillId="0" fontId="4" numFmtId="169" xfId="0" applyAlignment="1" applyFont="1" applyNumberFormat="1">
      <alignment horizontal="center" vertical="center"/>
    </xf>
    <xf borderId="0" fillId="0" fontId="4" numFmtId="9" xfId="0" applyAlignment="1" applyFont="1" applyNumberFormat="1">
      <alignment horizontal="center" vertical="center"/>
    </xf>
    <xf borderId="3" fillId="0" fontId="4" numFmtId="0" xfId="0" applyAlignment="1" applyBorder="1" applyFont="1">
      <alignment horizontal="left" readingOrder="0" vertical="center"/>
    </xf>
    <xf borderId="3" fillId="0" fontId="7" numFmtId="0" xfId="0" applyAlignment="1" applyBorder="1" applyFont="1">
      <alignment horizontal="center" readingOrder="0" vertical="center"/>
    </xf>
    <xf borderId="0" fillId="0" fontId="4" numFmtId="4" xfId="0" applyAlignment="1" applyFont="1" applyNumberFormat="1">
      <alignment horizontal="center" vertical="center"/>
    </xf>
    <xf borderId="0" fillId="4" fontId="7" numFmtId="0" xfId="0" applyAlignment="1" applyFill="1" applyFont="1">
      <alignment horizontal="left" readingOrder="0" vertical="center"/>
    </xf>
    <xf borderId="0" fillId="4" fontId="7" numFmtId="168" xfId="0" applyAlignment="1" applyFont="1" applyNumberFormat="1">
      <alignment horizontal="center" vertical="center"/>
    </xf>
    <xf borderId="0" fillId="4" fontId="7" numFmtId="169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harpsheets.io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sharpsheets.io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harpsheets.io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6.0"/>
    <col customWidth="1" min="3" max="9" width="10.86"/>
  </cols>
  <sheetData>
    <row r="1" ht="12.75" customHeight="1">
      <c r="A1" s="1"/>
      <c r="B1" s="2"/>
      <c r="C1" s="3"/>
      <c r="D1" s="3"/>
      <c r="E1" s="3"/>
      <c r="F1" s="3"/>
      <c r="G1" s="3"/>
      <c r="H1" s="3"/>
      <c r="I1" s="3"/>
    </row>
    <row r="2" ht="12.75" customHeight="1">
      <c r="A2" s="1"/>
      <c r="B2" s="4"/>
      <c r="C2" s="5" t="s">
        <v>0</v>
      </c>
      <c r="D2" s="6"/>
      <c r="E2" s="6"/>
      <c r="F2" s="6"/>
      <c r="G2" s="6"/>
      <c r="H2" s="6"/>
      <c r="I2" s="4"/>
    </row>
    <row r="3" ht="12.75" customHeight="1">
      <c r="A3" s="7"/>
      <c r="B3" s="8"/>
      <c r="C3" s="3"/>
      <c r="D3" s="3"/>
      <c r="E3" s="3"/>
      <c r="F3" s="3"/>
      <c r="G3" s="3"/>
      <c r="H3" s="3"/>
      <c r="I3" s="3"/>
    </row>
    <row r="4" ht="12.75" customHeight="1">
      <c r="A4" s="9"/>
      <c r="B4" s="10"/>
      <c r="C4" s="6"/>
      <c r="D4" s="6"/>
      <c r="E4" s="6"/>
      <c r="F4" s="6"/>
      <c r="G4" s="1"/>
      <c r="H4" s="6"/>
      <c r="I4" s="6"/>
    </row>
    <row r="5" ht="12.75" customHeight="1">
      <c r="A5" s="11" t="s">
        <v>1</v>
      </c>
      <c r="B5" s="12"/>
      <c r="C5" s="13"/>
      <c r="D5" s="13"/>
      <c r="E5" s="13"/>
      <c r="F5" s="13"/>
      <c r="G5" s="13"/>
      <c r="H5" s="13"/>
      <c r="I5" s="13"/>
    </row>
    <row r="6" ht="12.75" customHeight="1">
      <c r="A6" s="14" t="s">
        <v>2</v>
      </c>
      <c r="B6" s="15"/>
      <c r="C6" s="16"/>
      <c r="D6" s="16"/>
      <c r="E6" s="16"/>
      <c r="F6" s="16"/>
      <c r="G6" s="16"/>
      <c r="H6" s="16"/>
      <c r="I6" s="16"/>
    </row>
    <row r="7" ht="12.75" customHeight="1">
      <c r="A7" s="17" t="s">
        <v>3</v>
      </c>
      <c r="C7" s="6"/>
      <c r="D7" s="6"/>
      <c r="E7" s="6"/>
      <c r="F7" s="6"/>
      <c r="G7" s="6"/>
      <c r="H7" s="6"/>
      <c r="I7" s="6"/>
    </row>
    <row r="8" ht="12.75" customHeight="1">
      <c r="A8" s="7"/>
      <c r="B8" s="18"/>
      <c r="C8" s="19"/>
      <c r="D8" s="19"/>
      <c r="E8" s="19"/>
      <c r="F8" s="19"/>
      <c r="G8" s="19"/>
      <c r="H8" s="19"/>
      <c r="I8" s="19"/>
    </row>
    <row r="9" ht="12.75" customHeight="1">
      <c r="A9" s="7"/>
      <c r="B9" s="20" t="s">
        <v>4</v>
      </c>
      <c r="C9" s="21">
        <f>D9-1</f>
        <v>2018</v>
      </c>
      <c r="D9" s="21">
        <v>2019.0</v>
      </c>
      <c r="E9" s="21" t="s">
        <v>5</v>
      </c>
      <c r="F9" s="21" t="s">
        <v>6</v>
      </c>
      <c r="G9" s="21" t="s">
        <v>7</v>
      </c>
      <c r="H9" s="21" t="s">
        <v>8</v>
      </c>
      <c r="I9" s="21" t="s">
        <v>9</v>
      </c>
    </row>
    <row r="10" ht="12.75" customHeight="1">
      <c r="A10" s="22"/>
      <c r="B10" s="4" t="s">
        <v>10</v>
      </c>
      <c r="C10" s="23">
        <v>0.66</v>
      </c>
      <c r="D10" s="23">
        <v>0.68</v>
      </c>
      <c r="E10" s="23">
        <v>0.66</v>
      </c>
      <c r="F10" s="23">
        <v>0.69</v>
      </c>
      <c r="G10" s="6"/>
      <c r="H10" s="4"/>
      <c r="I10" s="24"/>
    </row>
    <row r="11" ht="12.75" customHeight="1">
      <c r="A11" s="22"/>
      <c r="B11" s="4" t="s">
        <v>11</v>
      </c>
      <c r="C11" s="25">
        <v>13.1</v>
      </c>
      <c r="D11" s="25">
        <v>13.2</v>
      </c>
      <c r="E11" s="25">
        <v>13.2</v>
      </c>
      <c r="F11" s="25">
        <v>13.6</v>
      </c>
      <c r="G11" s="6"/>
      <c r="H11" s="4"/>
      <c r="I11" s="24"/>
    </row>
    <row r="12" ht="12.75" customHeight="1">
      <c r="A12" s="22"/>
      <c r="B12" s="4" t="s">
        <v>12</v>
      </c>
      <c r="C12" s="26">
        <v>310.0</v>
      </c>
      <c r="D12" s="26">
        <v>413.0</v>
      </c>
      <c r="E12" s="26">
        <v>195.0</v>
      </c>
      <c r="F12" s="26">
        <v>257.0</v>
      </c>
      <c r="G12" s="26">
        <v>151.4</v>
      </c>
      <c r="H12" s="26">
        <v>180.0</v>
      </c>
      <c r="I12" s="24">
        <f t="shared" ref="I12:I13" si="1">H12+G12+F12</f>
        <v>588.4</v>
      </c>
    </row>
    <row r="13" ht="12.75" customHeight="1">
      <c r="A13" s="22"/>
      <c r="B13" s="4" t="s">
        <v>13</v>
      </c>
      <c r="C13" s="27">
        <v>6429.0</v>
      </c>
      <c r="D13" s="27">
        <v>8552.0</v>
      </c>
      <c r="E13" s="27">
        <v>4013.0</v>
      </c>
      <c r="F13" s="27">
        <v>5702.0</v>
      </c>
      <c r="G13" s="28">
        <f>G12*G14</f>
        <v>3364.444444</v>
      </c>
      <c r="H13" s="26">
        <v>4000.0</v>
      </c>
      <c r="I13" s="24">
        <f t="shared" si="1"/>
        <v>13066.44444</v>
      </c>
    </row>
    <row r="14" ht="12.75" customHeight="1">
      <c r="A14" s="22"/>
      <c r="B14" s="4" t="s">
        <v>14</v>
      </c>
      <c r="C14" s="29">
        <f t="shared" ref="C14:F14" si="2">C13/C12</f>
        <v>20.73870968</v>
      </c>
      <c r="D14" s="29">
        <f t="shared" si="2"/>
        <v>20.70702179</v>
      </c>
      <c r="E14" s="29">
        <f t="shared" si="2"/>
        <v>20.57948718</v>
      </c>
      <c r="F14" s="29">
        <f t="shared" si="2"/>
        <v>22.18677043</v>
      </c>
      <c r="G14" s="29">
        <f t="shared" ref="G14:G15" si="5">H14</f>
        <v>22.22222222</v>
      </c>
      <c r="H14" s="29">
        <f t="shared" ref="H14:I14" si="3">H13/H12</f>
        <v>22.22222222</v>
      </c>
      <c r="I14" s="29">
        <f t="shared" si="3"/>
        <v>22.20673767</v>
      </c>
    </row>
    <row r="15" ht="12.75" customHeight="1">
      <c r="A15" s="22"/>
      <c r="B15" s="4" t="s">
        <v>15</v>
      </c>
      <c r="C15" s="30">
        <f t="shared" ref="C15:F15" si="4">C17/C13</f>
        <v>0.1734328823</v>
      </c>
      <c r="D15" s="30">
        <f t="shared" si="4"/>
        <v>0.1820626754</v>
      </c>
      <c r="E15" s="30">
        <f t="shared" si="4"/>
        <v>0.1781709444</v>
      </c>
      <c r="F15" s="30">
        <f t="shared" si="4"/>
        <v>0.1808137496</v>
      </c>
      <c r="G15" s="30">
        <f t="shared" si="5"/>
        <v>0.1825</v>
      </c>
      <c r="H15" s="30">
        <f t="shared" ref="H15:I15" si="6">H17/H13</f>
        <v>0.1825</v>
      </c>
      <c r="I15" s="30">
        <f t="shared" si="6"/>
        <v>0.1817641456</v>
      </c>
    </row>
    <row r="16" ht="12.75" customHeight="1">
      <c r="A16" s="22"/>
      <c r="B16" s="4"/>
      <c r="C16" s="31"/>
      <c r="D16" s="31"/>
      <c r="E16" s="31"/>
      <c r="F16" s="31"/>
      <c r="G16" s="28"/>
      <c r="H16" s="32"/>
      <c r="I16" s="24"/>
    </row>
    <row r="17" ht="12.75" customHeight="1">
      <c r="A17" s="22"/>
      <c r="B17" s="4" t="s">
        <v>16</v>
      </c>
      <c r="C17" s="27">
        <v>1115.0</v>
      </c>
      <c r="D17" s="27">
        <v>1557.0</v>
      </c>
      <c r="E17" s="27">
        <v>715.0</v>
      </c>
      <c r="F17" s="27">
        <v>1031.0</v>
      </c>
      <c r="G17" s="28">
        <f>G15*G13</f>
        <v>614.0111111</v>
      </c>
      <c r="H17" s="26">
        <v>730.0</v>
      </c>
      <c r="I17" s="24">
        <f>H17+G17+F17</f>
        <v>2375.011111</v>
      </c>
    </row>
    <row r="18" ht="12.75" customHeight="1">
      <c r="A18" s="22"/>
      <c r="B18" s="4" t="s">
        <v>17</v>
      </c>
      <c r="C18" s="27">
        <v>813.0</v>
      </c>
      <c r="D18" s="27">
        <v>1009.0</v>
      </c>
      <c r="E18" s="27">
        <v>472.0</v>
      </c>
      <c r="F18" s="27">
        <v>630.0</v>
      </c>
      <c r="G18" s="6"/>
      <c r="H18" s="6"/>
      <c r="I18" s="4"/>
    </row>
    <row r="19" ht="12.75" customHeight="1">
      <c r="A19" s="22"/>
      <c r="B19" s="4" t="s">
        <v>18</v>
      </c>
      <c r="C19" s="30">
        <f t="shared" ref="C19:F19" si="7">C18/C17</f>
        <v>0.7291479821</v>
      </c>
      <c r="D19" s="30">
        <f t="shared" si="7"/>
        <v>0.6480411047</v>
      </c>
      <c r="E19" s="30">
        <f t="shared" si="7"/>
        <v>0.6601398601</v>
      </c>
      <c r="F19" s="30">
        <f t="shared" si="7"/>
        <v>0.611057226</v>
      </c>
      <c r="G19" s="6"/>
      <c r="H19" s="6"/>
      <c r="I19" s="4"/>
    </row>
    <row r="20" ht="12.75" customHeight="1">
      <c r="A20" s="22"/>
      <c r="B20" s="4"/>
      <c r="C20" s="19"/>
      <c r="D20" s="19"/>
      <c r="E20" s="19"/>
      <c r="F20" s="19"/>
      <c r="G20" s="19"/>
      <c r="H20" s="1"/>
      <c r="I20" s="4"/>
    </row>
    <row r="21" ht="12.75" customHeight="1">
      <c r="A21" s="22"/>
      <c r="B21" s="33" t="s">
        <v>19</v>
      </c>
      <c r="C21" s="34">
        <v>0.1</v>
      </c>
      <c r="D21" s="34">
        <v>0.1</v>
      </c>
      <c r="E21" s="34">
        <f>D21/2</f>
        <v>0.05</v>
      </c>
      <c r="F21" s="34">
        <f>E21</f>
        <v>0.05</v>
      </c>
      <c r="G21" s="6"/>
      <c r="H21" s="6"/>
      <c r="I21" s="4"/>
    </row>
    <row r="22" ht="12.75" customHeight="1">
      <c r="A22" s="22"/>
      <c r="B22" s="4" t="s">
        <v>20</v>
      </c>
      <c r="C22" s="29">
        <f t="shared" ref="C22:F22" si="8">C10*C11+(1-C10)*1</f>
        <v>8.986</v>
      </c>
      <c r="D22" s="29">
        <f t="shared" si="8"/>
        <v>9.296</v>
      </c>
      <c r="E22" s="29">
        <f t="shared" si="8"/>
        <v>9.052</v>
      </c>
      <c r="F22" s="29">
        <f t="shared" si="8"/>
        <v>9.694</v>
      </c>
      <c r="G22" s="6"/>
      <c r="H22" s="6"/>
      <c r="I22" s="4"/>
    </row>
    <row r="23" ht="12.75" customHeight="1">
      <c r="A23" s="22"/>
      <c r="B23" s="33" t="s">
        <v>21</v>
      </c>
      <c r="C23" s="26">
        <v>40.0</v>
      </c>
      <c r="D23" s="26">
        <v>48.0</v>
      </c>
      <c r="E23" s="26">
        <v>44.0</v>
      </c>
      <c r="F23" s="26">
        <v>54.0</v>
      </c>
      <c r="G23" s="6"/>
      <c r="H23" s="6"/>
      <c r="I23" s="4"/>
    </row>
    <row r="24" ht="12.75" customHeight="1">
      <c r="A24" s="22"/>
      <c r="B24" s="4"/>
      <c r="C24" s="6"/>
      <c r="D24" s="4"/>
      <c r="E24" s="6"/>
      <c r="F24" s="35"/>
      <c r="G24" s="6"/>
      <c r="H24" s="6"/>
      <c r="I24" s="4"/>
    </row>
    <row r="25" ht="12.75" customHeight="1">
      <c r="A25" s="22"/>
      <c r="B25" s="4" t="s">
        <v>22</v>
      </c>
      <c r="C25" s="6"/>
      <c r="D25" s="4"/>
      <c r="E25" s="6"/>
      <c r="F25" s="36">
        <v>13930.0</v>
      </c>
      <c r="G25" s="6"/>
      <c r="H25" s="6"/>
      <c r="I25" s="4"/>
    </row>
    <row r="26" ht="12.75" customHeight="1">
      <c r="A26" s="22"/>
      <c r="B26" s="18"/>
      <c r="C26" s="19"/>
      <c r="D26" s="19"/>
      <c r="E26" s="6"/>
      <c r="F26" s="37"/>
      <c r="G26" s="6"/>
      <c r="H26" s="6"/>
      <c r="I26" s="4"/>
    </row>
    <row r="27" ht="12.75" customHeight="1">
      <c r="A27" s="22"/>
      <c r="B27" s="38" t="s">
        <v>23</v>
      </c>
      <c r="C27" s="39"/>
      <c r="D27" s="39"/>
      <c r="E27" s="39"/>
      <c r="F27" s="40">
        <f>F25/I17</f>
        <v>5.865235718</v>
      </c>
      <c r="G27" s="19"/>
      <c r="H27" s="19"/>
      <c r="I27" s="4"/>
    </row>
    <row r="28" ht="12.75" customHeight="1">
      <c r="A28" s="41"/>
      <c r="B28" s="10" t="s">
        <v>24</v>
      </c>
      <c r="C28" s="10"/>
      <c r="D28" s="10"/>
      <c r="E28" s="42"/>
      <c r="F28" s="43">
        <f>(I17/D17)-1</f>
        <v>0.5253764362</v>
      </c>
      <c r="G28" s="42"/>
      <c r="H28" s="42"/>
      <c r="I28" s="10"/>
    </row>
    <row r="29" ht="12.75" customHeight="1">
      <c r="A29" s="22"/>
      <c r="B29" s="4"/>
      <c r="C29" s="6"/>
      <c r="D29" s="6"/>
      <c r="E29" s="6"/>
      <c r="F29" s="6"/>
      <c r="G29" s="6"/>
      <c r="H29" s="6"/>
      <c r="I29" s="4"/>
    </row>
    <row r="30" ht="12.75" customHeight="1">
      <c r="A30" s="22"/>
      <c r="B30" s="44" t="s">
        <v>25</v>
      </c>
      <c r="C30" s="45"/>
      <c r="D30" s="45"/>
      <c r="E30" s="45"/>
      <c r="F30" s="46">
        <f>F25/F23</f>
        <v>257.962963</v>
      </c>
      <c r="G30" s="6"/>
      <c r="H30" s="6"/>
      <c r="I30" s="4"/>
    </row>
    <row r="31" ht="12.75" customHeight="1">
      <c r="A31" s="22"/>
      <c r="B31" s="4"/>
      <c r="C31" s="6"/>
      <c r="D31" s="6"/>
      <c r="E31" s="6"/>
      <c r="F31" s="6"/>
      <c r="G31" s="6"/>
      <c r="H31" s="6"/>
      <c r="I31" s="4"/>
    </row>
    <row r="32" ht="12.75" customHeight="1">
      <c r="A32" s="22"/>
      <c r="B32" s="44" t="s">
        <v>26</v>
      </c>
      <c r="C32" s="45"/>
      <c r="D32" s="45"/>
      <c r="E32" s="45"/>
      <c r="F32" s="40">
        <f>F25/I12</f>
        <v>23.67437118</v>
      </c>
      <c r="G32" s="6"/>
      <c r="H32" s="6"/>
      <c r="I32" s="4"/>
    </row>
    <row r="33" ht="12.75" customHeight="1">
      <c r="A33" s="22"/>
      <c r="B33" s="4"/>
      <c r="C33" s="6"/>
      <c r="D33" s="6"/>
      <c r="E33" s="6"/>
      <c r="F33" s="6"/>
      <c r="G33" s="6"/>
      <c r="H33" s="6"/>
      <c r="I33" s="4"/>
    </row>
  </sheetData>
  <hyperlinks>
    <hyperlink r:id="rId2" ref="C2"/>
  </hyperlinks>
  <printOptions/>
  <pageMargins bottom="0.75" footer="0.0" header="0.0" left="0.7" right="0.7" top="0.75"/>
  <pageSetup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6.0"/>
    <col customWidth="1" min="3" max="9" width="10.86"/>
  </cols>
  <sheetData>
    <row r="1" ht="12.75" customHeight="1">
      <c r="A1" s="7"/>
      <c r="B1" s="2"/>
      <c r="C1" s="3"/>
      <c r="D1" s="3"/>
      <c r="E1" s="3"/>
      <c r="F1" s="3"/>
      <c r="G1" s="3"/>
      <c r="H1" s="3"/>
      <c r="I1" s="3"/>
    </row>
    <row r="2" ht="12.75" customHeight="1">
      <c r="A2" s="7"/>
      <c r="B2" s="4"/>
      <c r="C2" s="5" t="s">
        <v>0</v>
      </c>
      <c r="D2" s="6"/>
      <c r="E2" s="6"/>
      <c r="F2" s="6"/>
      <c r="G2" s="6"/>
      <c r="H2" s="6"/>
      <c r="I2" s="4"/>
    </row>
    <row r="3" ht="12.75" customHeight="1">
      <c r="A3" s="7"/>
      <c r="B3" s="8"/>
      <c r="C3" s="3"/>
      <c r="D3" s="3"/>
      <c r="E3" s="3"/>
      <c r="F3" s="3"/>
      <c r="G3" s="3"/>
      <c r="H3" s="3"/>
      <c r="I3" s="3"/>
    </row>
    <row r="4" ht="12.75" customHeight="1">
      <c r="A4" s="7"/>
      <c r="B4" s="10"/>
      <c r="C4" s="6"/>
      <c r="D4" s="6"/>
      <c r="E4" s="6"/>
      <c r="F4" s="6"/>
      <c r="G4" s="6"/>
      <c r="H4" s="6"/>
      <c r="I4" s="6"/>
    </row>
    <row r="5" ht="12.75" customHeight="1">
      <c r="A5" s="11" t="s">
        <v>1</v>
      </c>
      <c r="B5" s="12"/>
      <c r="C5" s="13"/>
      <c r="D5" s="13"/>
      <c r="E5" s="13"/>
      <c r="F5" s="13"/>
      <c r="G5" s="13"/>
      <c r="H5" s="13"/>
      <c r="I5" s="13"/>
    </row>
    <row r="6" ht="12.75" customHeight="1">
      <c r="A6" s="14" t="s">
        <v>27</v>
      </c>
      <c r="B6" s="15"/>
      <c r="C6" s="16"/>
      <c r="D6" s="16"/>
      <c r="E6" s="16"/>
      <c r="F6" s="16"/>
      <c r="G6" s="16"/>
      <c r="H6" s="16"/>
      <c r="I6" s="14"/>
    </row>
    <row r="7" ht="12.75" customHeight="1">
      <c r="A7" s="17" t="s">
        <v>28</v>
      </c>
      <c r="B7" s="10"/>
      <c r="C7" s="6"/>
      <c r="D7" s="6"/>
      <c r="E7" s="6"/>
      <c r="F7" s="6"/>
      <c r="G7" s="6"/>
      <c r="H7" s="6"/>
      <c r="I7" s="6"/>
    </row>
    <row r="8" ht="12.75" customHeight="1">
      <c r="A8" s="7"/>
      <c r="B8" s="47"/>
      <c r="C8" s="19"/>
      <c r="D8" s="19"/>
      <c r="E8" s="19"/>
      <c r="F8" s="19"/>
      <c r="G8" s="19"/>
      <c r="H8" s="19"/>
      <c r="I8" s="19"/>
    </row>
    <row r="9" ht="12.75" customHeight="1">
      <c r="A9" s="7"/>
      <c r="B9" s="48" t="s">
        <v>4</v>
      </c>
      <c r="C9" s="21">
        <f>D9-1</f>
        <v>2018</v>
      </c>
      <c r="D9" s="21">
        <v>2019.0</v>
      </c>
      <c r="E9" s="21" t="s">
        <v>5</v>
      </c>
      <c r="F9" s="21" t="s">
        <v>6</v>
      </c>
      <c r="G9" s="21" t="s">
        <v>29</v>
      </c>
      <c r="H9" s="21" t="s">
        <v>7</v>
      </c>
      <c r="I9" s="21" t="s">
        <v>30</v>
      </c>
    </row>
    <row r="10" ht="12.75" customHeight="1">
      <c r="A10" s="22"/>
      <c r="B10" s="4" t="s">
        <v>12</v>
      </c>
      <c r="C10" s="26">
        <v>369.4</v>
      </c>
      <c r="D10" s="26">
        <v>666.0</v>
      </c>
      <c r="E10" s="26">
        <v>268.8</v>
      </c>
      <c r="F10" s="26">
        <v>519.1</v>
      </c>
      <c r="G10" s="26">
        <v>181.3</v>
      </c>
      <c r="H10" s="26">
        <v>361.7</v>
      </c>
      <c r="I10" s="24">
        <f t="shared" ref="I10:I11" si="1">H10+F10+D10-E10-G10</f>
        <v>1096.7</v>
      </c>
    </row>
    <row r="11" ht="12.75" customHeight="1">
      <c r="A11" s="22"/>
      <c r="B11" s="4" t="s">
        <v>13</v>
      </c>
      <c r="C11" s="36">
        <v>4454.4</v>
      </c>
      <c r="D11" s="36">
        <v>7435.5</v>
      </c>
      <c r="E11" s="36">
        <v>3191.7</v>
      </c>
      <c r="F11" s="36">
        <v>5145.0</v>
      </c>
      <c r="G11" s="26">
        <v>1971.0</v>
      </c>
      <c r="H11" s="26">
        <v>3355.0</v>
      </c>
      <c r="I11" s="24">
        <f t="shared" si="1"/>
        <v>10772.8</v>
      </c>
    </row>
    <row r="12" ht="12.75" customHeight="1">
      <c r="A12" s="22"/>
      <c r="B12" s="4" t="s">
        <v>14</v>
      </c>
      <c r="C12" s="29">
        <f t="shared" ref="C12:I12" si="2">C11/C10</f>
        <v>12.0584732</v>
      </c>
      <c r="D12" s="29">
        <f t="shared" si="2"/>
        <v>11.16441441</v>
      </c>
      <c r="E12" s="29">
        <f t="shared" si="2"/>
        <v>11.87388393</v>
      </c>
      <c r="F12" s="29">
        <f t="shared" si="2"/>
        <v>9.91138509</v>
      </c>
      <c r="G12" s="29">
        <f t="shared" si="2"/>
        <v>10.87148373</v>
      </c>
      <c r="H12" s="29">
        <f t="shared" si="2"/>
        <v>9.275642798</v>
      </c>
      <c r="I12" s="29">
        <f t="shared" si="2"/>
        <v>9.822923315</v>
      </c>
    </row>
    <row r="13" ht="12.75" customHeight="1">
      <c r="A13" s="22"/>
      <c r="B13" s="4" t="s">
        <v>15</v>
      </c>
      <c r="C13" s="30">
        <f t="shared" ref="C13:I13" si="3">C15/C11</f>
        <v>0.1542295259</v>
      </c>
      <c r="D13" s="30">
        <f t="shared" si="3"/>
        <v>0.1958173627</v>
      </c>
      <c r="E13" s="30">
        <f t="shared" si="3"/>
        <v>0.1822853025</v>
      </c>
      <c r="F13" s="30">
        <f t="shared" si="3"/>
        <v>0.2190087464</v>
      </c>
      <c r="G13" s="30">
        <f t="shared" si="3"/>
        <v>0.198173516</v>
      </c>
      <c r="H13" s="30">
        <f t="shared" si="3"/>
        <v>0.2314157973</v>
      </c>
      <c r="I13" s="30">
        <f t="shared" si="3"/>
        <v>0.2215579979</v>
      </c>
    </row>
    <row r="14" ht="12.75" customHeight="1">
      <c r="A14" s="22"/>
      <c r="B14" s="4"/>
      <c r="C14" s="4"/>
      <c r="D14" s="4"/>
      <c r="E14" s="4"/>
      <c r="F14" s="4"/>
      <c r="G14" s="4"/>
      <c r="H14" s="4"/>
      <c r="I14" s="4"/>
    </row>
    <row r="15" ht="12.75" customHeight="1">
      <c r="A15" s="22"/>
      <c r="B15" s="4" t="s">
        <v>16</v>
      </c>
      <c r="C15" s="36">
        <v>687.0</v>
      </c>
      <c r="D15" s="36">
        <v>1456.0</v>
      </c>
      <c r="E15" s="36">
        <v>581.8</v>
      </c>
      <c r="F15" s="36">
        <v>1126.8</v>
      </c>
      <c r="G15" s="26">
        <v>390.6</v>
      </c>
      <c r="H15" s="26">
        <v>776.4</v>
      </c>
      <c r="I15" s="24">
        <f>H15+F15+D15-E15-G15</f>
        <v>2386.8</v>
      </c>
    </row>
    <row r="16" ht="12.75" customHeight="1">
      <c r="A16" s="22"/>
      <c r="B16" s="4" t="s">
        <v>17</v>
      </c>
      <c r="C16" s="36">
        <v>347.0</v>
      </c>
      <c r="D16" s="36">
        <v>311.0</v>
      </c>
      <c r="E16" s="36">
        <v>168.0</v>
      </c>
      <c r="F16" s="36">
        <v>167.0</v>
      </c>
      <c r="G16" s="4"/>
      <c r="H16" s="4"/>
      <c r="I16" s="4"/>
    </row>
    <row r="17" ht="12.75" customHeight="1">
      <c r="A17" s="22"/>
      <c r="B17" s="4" t="s">
        <v>18</v>
      </c>
      <c r="C17" s="30">
        <f t="shared" ref="C17:F17" si="4">C16/C15</f>
        <v>0.5050946143</v>
      </c>
      <c r="D17" s="30">
        <f t="shared" si="4"/>
        <v>0.2135989011</v>
      </c>
      <c r="E17" s="30">
        <f t="shared" si="4"/>
        <v>0.2887590237</v>
      </c>
      <c r="F17" s="30">
        <f t="shared" si="4"/>
        <v>0.1482073127</v>
      </c>
      <c r="G17" s="4"/>
      <c r="H17" s="4"/>
      <c r="I17" s="4"/>
    </row>
    <row r="18" ht="12.75" customHeight="1">
      <c r="A18" s="22"/>
      <c r="B18" s="4"/>
      <c r="C18" s="4"/>
      <c r="D18" s="4"/>
      <c r="E18" s="4"/>
      <c r="F18" s="4"/>
      <c r="G18" s="4"/>
      <c r="H18" s="4"/>
      <c r="I18" s="4"/>
    </row>
    <row r="19" ht="12.75" customHeight="1">
      <c r="A19" s="22"/>
      <c r="B19" s="33" t="s">
        <v>19</v>
      </c>
      <c r="C19" s="34">
        <v>0.1</v>
      </c>
      <c r="D19" s="34">
        <v>0.1</v>
      </c>
      <c r="E19" s="34">
        <f>D19/2</f>
        <v>0.05</v>
      </c>
      <c r="F19" s="34">
        <f>E19</f>
        <v>0.05</v>
      </c>
      <c r="G19" s="4"/>
      <c r="H19" s="4"/>
      <c r="I19" s="4"/>
    </row>
    <row r="20" ht="12.75" customHeight="1">
      <c r="A20" s="22"/>
      <c r="B20" s="4" t="s">
        <v>31</v>
      </c>
      <c r="C20" s="49">
        <f>JustEat!$D$22</f>
        <v>9.296</v>
      </c>
      <c r="D20" s="49">
        <f>JustEat!$D$22</f>
        <v>9.296</v>
      </c>
      <c r="E20" s="49">
        <f>JustEat!$D$22</f>
        <v>9.296</v>
      </c>
      <c r="F20" s="49">
        <f>JustEat!$D$22</f>
        <v>9.296</v>
      </c>
      <c r="G20" s="4"/>
      <c r="H20" s="4"/>
      <c r="I20" s="4"/>
    </row>
    <row r="21" ht="12.75" customHeight="1">
      <c r="A21" s="22"/>
      <c r="B21" s="4" t="s">
        <v>21</v>
      </c>
      <c r="C21" s="50">
        <f t="shared" ref="C21:F21" si="5">C10/C20</f>
        <v>39.73752151</v>
      </c>
      <c r="D21" s="50">
        <f t="shared" si="5"/>
        <v>71.64371773</v>
      </c>
      <c r="E21" s="50">
        <f t="shared" si="5"/>
        <v>28.91566265</v>
      </c>
      <c r="F21" s="50">
        <f t="shared" si="5"/>
        <v>55.84122203</v>
      </c>
      <c r="G21" s="4"/>
      <c r="H21" s="4"/>
      <c r="I21" s="4"/>
    </row>
    <row r="22" ht="12.75" customHeight="1">
      <c r="A22" s="22"/>
      <c r="B22" s="4"/>
      <c r="C22" s="4"/>
      <c r="D22" s="4"/>
      <c r="E22" s="4"/>
      <c r="F22" s="4"/>
      <c r="G22" s="4"/>
      <c r="H22" s="4"/>
      <c r="I22" s="4"/>
    </row>
    <row r="23" ht="12.75" customHeight="1">
      <c r="A23" s="22"/>
      <c r="B23" s="4" t="s">
        <v>22</v>
      </c>
      <c r="C23" s="4"/>
      <c r="D23" s="4"/>
      <c r="E23" s="4"/>
      <c r="F23" s="36">
        <v>25650.0</v>
      </c>
      <c r="G23" s="4"/>
      <c r="H23" s="4"/>
      <c r="I23" s="4"/>
    </row>
    <row r="24" ht="12.75" customHeight="1">
      <c r="A24" s="22"/>
      <c r="B24" s="18"/>
      <c r="C24" s="18"/>
      <c r="D24" s="18"/>
      <c r="E24" s="18"/>
      <c r="F24" s="37"/>
      <c r="G24" s="4"/>
      <c r="H24" s="4"/>
      <c r="I24" s="4"/>
    </row>
    <row r="25" ht="12.75" customHeight="1">
      <c r="A25" s="22"/>
      <c r="B25" s="38" t="s">
        <v>23</v>
      </c>
      <c r="C25" s="45"/>
      <c r="D25" s="45"/>
      <c r="E25" s="45"/>
      <c r="F25" s="40">
        <f>F23/(I15*(1+F26/4))</f>
        <v>9.265742182</v>
      </c>
      <c r="G25" s="4"/>
      <c r="H25" s="4"/>
      <c r="I25" s="4"/>
    </row>
    <row r="26" ht="12.75" customHeight="1">
      <c r="A26" s="22"/>
      <c r="B26" s="4" t="s">
        <v>24</v>
      </c>
      <c r="C26" s="4"/>
      <c r="D26" s="4"/>
      <c r="E26" s="6"/>
      <c r="F26" s="51">
        <f>(I15/D15)-1</f>
        <v>0.6392857143</v>
      </c>
      <c r="G26" s="6"/>
      <c r="H26" s="6"/>
      <c r="I26" s="4"/>
    </row>
    <row r="27" ht="12.75" customHeight="1">
      <c r="A27" s="22"/>
      <c r="B27" s="4"/>
      <c r="C27" s="6"/>
      <c r="D27" s="6"/>
      <c r="E27" s="6"/>
      <c r="F27" s="6"/>
      <c r="G27" s="6"/>
      <c r="H27" s="6"/>
      <c r="I27" s="4"/>
    </row>
    <row r="28" ht="12.75" customHeight="1">
      <c r="A28" s="22"/>
      <c r="B28" s="44" t="s">
        <v>25</v>
      </c>
      <c r="C28" s="45"/>
      <c r="D28" s="45"/>
      <c r="E28" s="45"/>
      <c r="F28" s="46">
        <f>F23/F21</f>
        <v>459.3380851</v>
      </c>
      <c r="G28" s="6"/>
      <c r="H28" s="6"/>
      <c r="I28" s="4"/>
    </row>
    <row r="29" ht="12.75" customHeight="1">
      <c r="A29" s="22"/>
      <c r="B29" s="4"/>
      <c r="C29" s="6"/>
      <c r="D29" s="6"/>
      <c r="E29" s="6"/>
      <c r="F29" s="6"/>
      <c r="G29" s="6"/>
      <c r="H29" s="6"/>
      <c r="I29" s="4"/>
    </row>
    <row r="30" ht="12.75" customHeight="1">
      <c r="A30" s="22"/>
      <c r="B30" s="44" t="s">
        <v>26</v>
      </c>
      <c r="C30" s="45"/>
      <c r="D30" s="45"/>
      <c r="E30" s="45"/>
      <c r="F30" s="40">
        <f>F23/I10</f>
        <v>23.38834686</v>
      </c>
      <c r="G30" s="6"/>
      <c r="H30" s="6"/>
      <c r="I30" s="4"/>
    </row>
    <row r="31" ht="12.75" customHeight="1">
      <c r="A31" s="22"/>
      <c r="B31" s="4"/>
      <c r="C31" s="6"/>
      <c r="D31" s="6"/>
      <c r="E31" s="6"/>
      <c r="F31" s="6"/>
      <c r="G31" s="6"/>
      <c r="H31" s="6"/>
      <c r="I31" s="4"/>
    </row>
  </sheetData>
  <hyperlinks>
    <hyperlink r:id="rId2" ref="C2"/>
  </hyperlinks>
  <printOptions/>
  <pageMargins bottom="0.75" footer="0.0" header="0.0" left="0.7" right="0.7" top="0.75"/>
  <pageSetup orientation="landscape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6.0"/>
    <col customWidth="1" min="3" max="4" width="14.0"/>
    <col customWidth="1" min="5" max="5" width="5.57"/>
  </cols>
  <sheetData>
    <row r="1" ht="12.75" customHeight="1">
      <c r="A1" s="7"/>
      <c r="B1" s="2"/>
      <c r="C1" s="3"/>
      <c r="D1" s="3"/>
      <c r="E1" s="3"/>
    </row>
    <row r="2" ht="12.75" customHeight="1">
      <c r="A2" s="7"/>
      <c r="B2" s="4"/>
      <c r="C2" s="5" t="s">
        <v>0</v>
      </c>
      <c r="D2" s="6"/>
      <c r="E2" s="6"/>
    </row>
    <row r="3" ht="12.75" customHeight="1">
      <c r="A3" s="7"/>
      <c r="B3" s="8"/>
      <c r="C3" s="3"/>
      <c r="D3" s="3"/>
      <c r="E3" s="3"/>
    </row>
    <row r="4" ht="12.75" customHeight="1">
      <c r="A4" s="7"/>
      <c r="B4" s="10"/>
      <c r="C4" s="6"/>
      <c r="D4" s="6"/>
      <c r="E4" s="6"/>
    </row>
    <row r="5" ht="12.75" customHeight="1">
      <c r="A5" s="11" t="s">
        <v>1</v>
      </c>
      <c r="B5" s="12"/>
      <c r="C5" s="13"/>
      <c r="D5" s="13"/>
      <c r="E5" s="13"/>
    </row>
    <row r="6" ht="12.75" customHeight="1">
      <c r="A6" s="7"/>
      <c r="B6" s="47"/>
      <c r="C6" s="19"/>
      <c r="D6" s="19"/>
      <c r="E6" s="19"/>
    </row>
    <row r="7" ht="12.75" customHeight="1">
      <c r="A7" s="7"/>
      <c r="B7" s="52" t="s">
        <v>28</v>
      </c>
      <c r="C7" s="53" t="s">
        <v>32</v>
      </c>
      <c r="D7" s="53" t="s">
        <v>27</v>
      </c>
      <c r="E7" s="7"/>
    </row>
    <row r="8" ht="12.75" customHeight="1">
      <c r="A8" s="7"/>
      <c r="C8" s="6"/>
      <c r="D8" s="6"/>
      <c r="E8" s="7"/>
    </row>
    <row r="9" ht="12.75" customHeight="1">
      <c r="A9" s="7"/>
      <c r="B9" s="17" t="s">
        <v>33</v>
      </c>
      <c r="C9" s="50">
        <f>JustEat!F23</f>
        <v>54</v>
      </c>
      <c r="D9" s="50">
        <f>'Delivery Hero'!F21</f>
        <v>55.84122203</v>
      </c>
      <c r="E9" s="7"/>
    </row>
    <row r="10" ht="12.75" customHeight="1">
      <c r="A10" s="7"/>
      <c r="B10" s="17" t="s">
        <v>34</v>
      </c>
      <c r="C10" s="50">
        <f>JustEat!I12</f>
        <v>588.4</v>
      </c>
      <c r="D10" s="24">
        <f>'Delivery Hero'!I10</f>
        <v>1096.7</v>
      </c>
      <c r="E10" s="7"/>
    </row>
    <row r="11" ht="12.75" customHeight="1">
      <c r="A11" s="7"/>
      <c r="B11" s="17" t="s">
        <v>35</v>
      </c>
      <c r="C11" s="50">
        <f>JustEat!I17*1.15</f>
        <v>2731.262778</v>
      </c>
      <c r="D11" s="24">
        <f>'Delivery Hero'!I15</f>
        <v>2386.8</v>
      </c>
      <c r="E11" s="7"/>
    </row>
    <row r="12" ht="12.75" customHeight="1">
      <c r="A12" s="7"/>
      <c r="B12" s="17" t="s">
        <v>36</v>
      </c>
      <c r="C12" s="51">
        <f>JustEat!F28</f>
        <v>0.5253764362</v>
      </c>
      <c r="D12" s="51">
        <f>'Delivery Hero'!F26</f>
        <v>0.6392857143</v>
      </c>
      <c r="E12" s="7"/>
    </row>
    <row r="13" ht="12.75" customHeight="1">
      <c r="A13" s="7"/>
      <c r="B13" s="17" t="s">
        <v>18</v>
      </c>
      <c r="C13" s="51">
        <f>average(JustEat!C19:F19)</f>
        <v>0.6620965432</v>
      </c>
      <c r="D13" s="51">
        <f>average('Delivery Hero'!C17:F17)</f>
        <v>0.288914963</v>
      </c>
      <c r="E13" s="7"/>
    </row>
    <row r="14" ht="12.75" customHeight="1">
      <c r="A14" s="7"/>
      <c r="B14" s="17" t="s">
        <v>37</v>
      </c>
      <c r="C14" s="50">
        <f>JustEat!I14*1.15</f>
        <v>25.53774832</v>
      </c>
      <c r="D14" s="29">
        <f>'Delivery Hero'!I12</f>
        <v>9.822923315</v>
      </c>
      <c r="E14" s="7"/>
    </row>
    <row r="15" ht="12.75" customHeight="1">
      <c r="A15" s="7"/>
      <c r="B15" s="22"/>
      <c r="C15" s="54"/>
      <c r="D15" s="54"/>
      <c r="E15" s="7"/>
    </row>
    <row r="16" ht="12.75" customHeight="1">
      <c r="A16" s="7"/>
      <c r="B16" s="55" t="s">
        <v>38</v>
      </c>
      <c r="C16" s="56">
        <f>JustEat!F27</f>
        <v>5.865235718</v>
      </c>
      <c r="D16" s="56">
        <f>'Delivery Hero'!F25</f>
        <v>9.265742182</v>
      </c>
      <c r="E16" s="7"/>
    </row>
    <row r="17" ht="12.75" customHeight="1">
      <c r="A17" s="7"/>
      <c r="B17" s="55" t="s">
        <v>39</v>
      </c>
      <c r="C17" s="56">
        <f>JustEat!F32</f>
        <v>23.67437118</v>
      </c>
      <c r="D17" s="56">
        <f>'Delivery Hero'!F30</f>
        <v>23.38834686</v>
      </c>
      <c r="E17" s="7"/>
    </row>
    <row r="18" ht="12.75" customHeight="1">
      <c r="A18" s="7"/>
      <c r="B18" s="55" t="s">
        <v>40</v>
      </c>
      <c r="C18" s="57">
        <f>JustEat!F30*1.15</f>
        <v>296.6574074</v>
      </c>
      <c r="D18" s="57">
        <f>'Delivery Hero'!F28</f>
        <v>459.3380851</v>
      </c>
      <c r="E18" s="7"/>
    </row>
    <row r="19" ht="12.75" customHeight="1">
      <c r="A19" s="7"/>
      <c r="B19" s="7"/>
      <c r="C19" s="58"/>
      <c r="D19" s="58"/>
      <c r="E19" s="7"/>
    </row>
  </sheetData>
  <hyperlinks>
    <hyperlink r:id="rId1" ref="C2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2020-03-15T14:23:00Z</dcterms:created>
  <dc:creator>Aiste</dc:creator>
</cp:coreProperties>
</file>